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drawings/drawing14.xml" ContentType="application/vnd.openxmlformats-officedocument.drawing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iresasesp.sharepoint.com/sites/IntranetAir-e/Documentos compartidos/sigca-macroprocesos/1. Documentos Transversales/5. Matriz de Aspecto e impacto ambiental/"/>
    </mc:Choice>
  </mc:AlternateContent>
  <xr:revisionPtr revIDLastSave="28" documentId="8_{1A5DA748-BD2C-4A1A-ABEF-DDD70F9E770B}" xr6:coauthVersionLast="47" xr6:coauthVersionMax="47" xr10:uidLastSave="{F8253647-0258-47E3-B18F-AA7A40933159}"/>
  <bookViews>
    <workbookView xWindow="-110" yWindow="-110" windowWidth="19420" windowHeight="10300" tabRatio="904" firstSheet="13" activeTab="13" xr2:uid="{0EA6EE76-A0ED-4864-B0C2-6FCF209944EC}"/>
  </bookViews>
  <sheets>
    <sheet name="Control de Cambios" sheetId="2" r:id="rId1"/>
    <sheet name="Gestión de Tecnología" sheetId="14" r:id="rId2"/>
    <sheet name="Gestión de la Planeación Estrat" sheetId="17" r:id="rId3"/>
    <sheet name="Gestión del Ser" sheetId="18" r:id="rId4"/>
    <sheet name="Gestión Regulatoria" sheetId="21" r:id="rId5"/>
    <sheet name="Gestión del Desarrollo Sostenib" sheetId="19" r:id="rId6"/>
    <sheet name="Distribución de Energía" sheetId="1" r:id="rId7"/>
    <sheet name="Comercialización de energía" sheetId="13" r:id="rId8"/>
    <sheet name="Gestión de la Cadena Suministro" sheetId="10" r:id="rId9"/>
    <sheet name="Control de Energía" sheetId="15" r:id="rId10"/>
    <sheet name="Gestión Administrativa" sheetId="9" r:id="rId11"/>
    <sheet name="G.de Asuntos legales " sheetId="11" r:id="rId12"/>
    <sheet name="Gestión Financiera" sheetId="12" r:id="rId13"/>
    <sheet name="Aseguramiento Corporativo " sheetId="16" r:id="rId14"/>
    <sheet name="AEI Transversales " sheetId="20" r:id="rId15"/>
    <sheet name="Aspectos Ambientales " sheetId="3" state="hidden" r:id="rId16"/>
    <sheet name="IA-CO" sheetId="4" state="hidden" r:id="rId17"/>
    <sheet name="Severidad " sheetId="5" state="hidden" r:id="rId18"/>
    <sheet name="Probabilidad " sheetId="6" state="hidden" r:id="rId19"/>
    <sheet name="Riesgo" sheetId="7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R">[1]DATOS091541!$A$2:$F$332</definedName>
    <definedName name="________R">[1]DATOS091541!$A$2:$F$332</definedName>
    <definedName name="_______R">[1]DATOS091541!$A$2:$F$332</definedName>
    <definedName name="______R">[1]DATOS091541!$A$2:$F$332</definedName>
    <definedName name="_____R">[1]DATOS091541!$A$2:$F$332</definedName>
    <definedName name="____R">[1]DATOS091541!$A$2:$F$332</definedName>
    <definedName name="___R">[1]DATOS091541!$A$2:$F$332</definedName>
    <definedName name="__R">[1]DATOS091541!$A$2:$F$332</definedName>
    <definedName name="_xlnm._FilterDatabase" localSheetId="13" hidden="1">'Aseguramiento Corporativo '!$A$9:$AD$20</definedName>
    <definedName name="_xlnm._FilterDatabase" localSheetId="15" hidden="1">'Aspectos Ambientales '!$A$3:$C$55</definedName>
    <definedName name="_xlnm._FilterDatabase" localSheetId="7" hidden="1">'Comercialización de energía'!$A$8:$AD$34</definedName>
    <definedName name="_xlnm._FilterDatabase" localSheetId="9" hidden="1">'Control de Energía'!$A$9:$AD$21</definedName>
    <definedName name="_xlnm._FilterDatabase" localSheetId="6" hidden="1">'Distribución de Energía'!$A$9:$AD$56</definedName>
    <definedName name="_xlnm._FilterDatabase" localSheetId="11" hidden="1">'G.de Asuntos legales '!$A$9:$AD$20</definedName>
    <definedName name="_xlnm._FilterDatabase" localSheetId="10" hidden="1">'Gestión Administrativa'!$A$9:$AD$33</definedName>
    <definedName name="_xlnm._FilterDatabase" localSheetId="8" hidden="1">'Gestión de la Cadena Suministro'!$A$9:$AD$29</definedName>
    <definedName name="_xlnm._FilterDatabase" localSheetId="2" hidden="1">'Gestión de la Planeación Estrat'!$A$9:$AD$23</definedName>
    <definedName name="_xlnm._FilterDatabase" localSheetId="1" hidden="1">'Gestión de Tecnología'!$A$9:$AD$24</definedName>
    <definedName name="_xlnm._FilterDatabase" localSheetId="5" hidden="1">'Gestión del Desarrollo Sostenib'!$A$9:$AD$23</definedName>
    <definedName name="_xlnm._FilterDatabase" localSheetId="3" hidden="1">'Gestión del Ser'!$A$9:$AD$21</definedName>
    <definedName name="_xlnm._FilterDatabase" localSheetId="12" hidden="1">'Gestión Financiera'!$A$9:$AD$20</definedName>
    <definedName name="_xlnm._FilterDatabase" localSheetId="4" hidden="1">'Gestión Regulatoria'!$L$8:$R$9</definedName>
    <definedName name="_OP1">#REF!</definedName>
    <definedName name="_R">[1]DATOS091541!$A$2:$F$332</definedName>
    <definedName name="AA" localSheetId="16">'[2]Aspectos Ambientales '!$A$4:$A$45</definedName>
    <definedName name="AA" localSheetId="18">'[2]Aspectos Ambientales '!$A$4:$A$45</definedName>
    <definedName name="AA" localSheetId="19">'[2]Aspectos Ambientales '!$A$4:$A$45</definedName>
    <definedName name="AA" localSheetId="17">'[2]Aspectos Ambientales '!$A$4:$A$45</definedName>
    <definedName name="AA">'Aspectos Ambientales '!$A$4:$A$49</definedName>
    <definedName name="ACCION">#REF!</definedName>
    <definedName name="ALTO">#REF!</definedName>
    <definedName name="AMBIENTE">#REF!</definedName>
    <definedName name="area_responsable">#REF!</definedName>
    <definedName name="asd">#REF!</definedName>
    <definedName name="asdasd">#REF!</definedName>
    <definedName name="ASPE1">#REF!</definedName>
    <definedName name="ASPE5">#REF!</definedName>
    <definedName name="ASPE6">#REF!</definedName>
    <definedName name="ASPEC3">#REF!</definedName>
    <definedName name="ASPEC4">#REF!</definedName>
    <definedName name="ASPECTOS">#REF!</definedName>
    <definedName name="atencionalcliente">#REF!</definedName>
    <definedName name="auditores">#REF!</definedName>
    <definedName name="AUTO">#REF!</definedName>
    <definedName name="AUTONOMIA">#REF!</definedName>
    <definedName name="BAJO">#REF!</definedName>
    <definedName name="BEINE7">#REF!</definedName>
    <definedName name="CAJA1">#REF!</definedName>
    <definedName name="CAJA10">#REF!</definedName>
    <definedName name="CAJA11">#REF!</definedName>
    <definedName name="CAJA12">#REF!</definedName>
    <definedName name="CAJA2">#REF!</definedName>
    <definedName name="CAJA3">#REF!</definedName>
    <definedName name="CAJA4">#REF!</definedName>
    <definedName name="CAJA5">#REF!</definedName>
    <definedName name="CAJA6">#REF!</definedName>
    <definedName name="CAJA7">#REF!</definedName>
    <definedName name="CAJA8">#REF!</definedName>
    <definedName name="CAJA9">#REF!</definedName>
    <definedName name="calidaddeservicios">#REF!</definedName>
    <definedName name="CALIFICACION">#REF!</definedName>
    <definedName name="CELADORES">[3]DATOS091541!$A$2:$F$332</definedName>
    <definedName name="CLIENT9">#REF!</definedName>
    <definedName name="CLIENTE10">#REF!</definedName>
    <definedName name="CLIENTE6">#REF!</definedName>
    <definedName name="CLIENTE7">#REF!</definedName>
    <definedName name="CLIENTE8">#REF!</definedName>
    <definedName name="compradenergia">#REF!</definedName>
    <definedName name="COMUN10">#REF!</definedName>
    <definedName name="CON">[4]DATOS184107!$A$2:$B$98</definedName>
    <definedName name="constructores">#REF!</definedName>
    <definedName name="controldeenergia">#REF!</definedName>
    <definedName name="controlen">#REF!</definedName>
    <definedName name="DA" localSheetId="15">'Aspectos Ambientales '!$B$4:$B$49</definedName>
    <definedName name="da">#REF!</definedName>
    <definedName name="descripacionimapcto">#REF!</definedName>
    <definedName name="descripcion1">#REF!</definedName>
    <definedName name="despcro">#REF!</definedName>
    <definedName name="detalle1">#REF!</definedName>
    <definedName name="detalle2">#REF!</definedName>
    <definedName name="detalle3">#REF!</definedName>
    <definedName name="detalles">#REF!</definedName>
    <definedName name="detallesimpacto">#REF!</definedName>
    <definedName name="direccionestrategica">#REF!</definedName>
    <definedName name="DO">#REF!</definedName>
    <definedName name="DOCUMENTACION">#REF!</definedName>
    <definedName name="ds">#REF!</definedName>
    <definedName name="EC">#REF!</definedName>
    <definedName name="ECONOMIA">#REF!</definedName>
    <definedName name="EF">#REF!</definedName>
    <definedName name="EFECTIVIDAD">#REF!</definedName>
    <definedName name="EFECTIVO">#REF!</definedName>
    <definedName name="EFICACIA">#REF!</definedName>
    <definedName name="ert">#REF!</definedName>
    <definedName name="ESCALA">#REF!</definedName>
    <definedName name="EVALUACION">#REF!</definedName>
    <definedName name="EX">#REF!</definedName>
    <definedName name="EXISTENCIA">#REF!</definedName>
    <definedName name="FG">#REF!</definedName>
    <definedName name="FINANCIERA">#REF!</definedName>
    <definedName name="GESR">#REF!</definedName>
    <definedName name="GESR2">#REF!</definedName>
    <definedName name="GESR3">#REF!</definedName>
    <definedName name="GESR4">#REF!</definedName>
    <definedName name="GESR5">#REF!</definedName>
    <definedName name="GESTI0">#REF!</definedName>
    <definedName name="GESTI1">#REF!</definedName>
    <definedName name="GESTI2">#REF!</definedName>
    <definedName name="GESTI3">#REF!</definedName>
    <definedName name="GESTI7">#REF!</definedName>
    <definedName name="gestiondebienes">#REF!</definedName>
    <definedName name="gestiondecobro">#REF!</definedName>
    <definedName name="gestiondecomunicacion">#REF!</definedName>
    <definedName name="gestiondedatos">#REF!</definedName>
    <definedName name="gestionderecursos">#REF!</definedName>
    <definedName name="gestiondocumental">#REF!</definedName>
    <definedName name="gestionintegral">#REF!</definedName>
    <definedName name="gestionnuevocliente">#REF!</definedName>
    <definedName name="gestionordenes">#REF!</definedName>
    <definedName name="gestionregulatoria">#REF!</definedName>
    <definedName name="gestionsocial">#REF!</definedName>
    <definedName name="gestiontic">#REF!</definedName>
    <definedName name="GETIO1">#REF!</definedName>
    <definedName name="HH">[5]DATOS184107!$A$2:$B$68</definedName>
    <definedName name="HHJ">#REF!</definedName>
    <definedName name="huma10">#REF!</definedName>
    <definedName name="huma9">#REF!</definedName>
    <definedName name="human8">#REF!</definedName>
    <definedName name="IMAGEN">#REF!</definedName>
    <definedName name="IMPACTO">#REF!</definedName>
    <definedName name="IMPACTOAMBIENTAL">#REF!</definedName>
    <definedName name="lecturaaspecto">#REF!</definedName>
    <definedName name="lecturafacturacion">#REF!</definedName>
    <definedName name="LUNA2">#REF!</definedName>
    <definedName name="MA" localSheetId="13">'Aseguramiento Corporativo '!$F$10:$F$20</definedName>
    <definedName name="MA" localSheetId="7">'Comercialización de energía'!$F$10:$F$20</definedName>
    <definedName name="MA" localSheetId="9">'Control de Energía'!$F$10:$F$20</definedName>
    <definedName name="MA" localSheetId="6">'Distribución de Energía'!$F$10:$F$22</definedName>
    <definedName name="MA" localSheetId="11">'G.de Asuntos legales '!$F$10:$F$20</definedName>
    <definedName name="MA" localSheetId="10">'Gestión Administrativa'!$F$10:$F$20</definedName>
    <definedName name="MA" localSheetId="8">'Gestión de la Cadena Suministro'!$F$10:$F$20</definedName>
    <definedName name="MA" localSheetId="2">'Gestión de la Planeación Estrat'!$F$10:$F$21</definedName>
    <definedName name="MA" localSheetId="1">'Gestión de Tecnología'!$F$10:$F$20</definedName>
    <definedName name="MA" localSheetId="5">'Gestión del Desarrollo Sostenib'!$F$10:$F$21</definedName>
    <definedName name="MA" localSheetId="3">'Gestión del Ser'!$F$10:$F$21</definedName>
    <definedName name="MA" localSheetId="12">'Gestión Financiera'!$F$10:$F$20</definedName>
    <definedName name="MA" localSheetId="4">'Gestión Regulatoria'!$F$10:$F$21</definedName>
    <definedName name="MANT1">[6]Mantenimiento!$E$29</definedName>
    <definedName name="MANT2">[6]Mantenimiento!$E$30</definedName>
    <definedName name="MANTE3">[6]Mantenimiento!$E$31</definedName>
    <definedName name="MANTE4">[6]Mantenimiento!$E$32</definedName>
    <definedName name="MANTE5">[6]Mantenimiento!$E$33</definedName>
    <definedName name="MANTE6">[6]Mantenimiento!$E$34</definedName>
    <definedName name="MANTE7">[6]Mantenimiento!$E$35</definedName>
    <definedName name="MANTE8">[6]Mantenimiento!$E$36</definedName>
    <definedName name="MARCA">#REF!</definedName>
    <definedName name="MEDIO">#REF!</definedName>
    <definedName name="MO">#REF!</definedName>
    <definedName name="MONITOREO">#REF!</definedName>
    <definedName name="NN">[7]DATOS091541!$A$2:$F$332</definedName>
    <definedName name="NNN">[8]DATOS!$A$2:$F$1050</definedName>
    <definedName name="nuevo">#REF!</definedName>
    <definedName name="od">#REF!</definedName>
    <definedName name="OP">#REF!</definedName>
    <definedName name="opciones">#REF!</definedName>
    <definedName name="operacion">#REF!</definedName>
    <definedName name="OPORTUNIDA">#REF!</definedName>
    <definedName name="OPORTUNIDAD">#REF!</definedName>
    <definedName name="ORDEN10">#REF!</definedName>
    <definedName name="ORDEN11">#REF!</definedName>
    <definedName name="ORDEN12">#REF!</definedName>
    <definedName name="ORDEN7">#REF!</definedName>
    <definedName name="ORDEN8">#REF!</definedName>
    <definedName name="ORDEN9">#REF!</definedName>
    <definedName name="PECT1">#REF!</definedName>
    <definedName name="PECT2">#REF!</definedName>
    <definedName name="PECT3">#REF!</definedName>
    <definedName name="PECT4">#REF!</definedName>
    <definedName name="PECT5">#REF!</definedName>
    <definedName name="PECT6">#REF!</definedName>
    <definedName name="PECT7">#REF!</definedName>
    <definedName name="PLAN1">#REF!</definedName>
    <definedName name="PLAN2">#REF!</definedName>
    <definedName name="PLAN3">#REF!</definedName>
    <definedName name="PLAN4">#REF!</definedName>
    <definedName name="PLAN5">#REF!</definedName>
    <definedName name="PLAN6">#REF!</definedName>
    <definedName name="PLAN7">#REF!</definedName>
    <definedName name="planificaciondered">#REF!</definedName>
    <definedName name="Probabilidad" localSheetId="15">'[2]Severidad '!#REF!</definedName>
    <definedName name="PROBABILIDAD" localSheetId="0">#REF!</definedName>
    <definedName name="Probabilidad" localSheetId="16">'[2]Severidad '!#REF!</definedName>
    <definedName name="Probabilidad" localSheetId="18">'[2]Severidad '!#REF!</definedName>
    <definedName name="Probabilidad" localSheetId="19">Riesgo!$D$25:$H$25</definedName>
    <definedName name="Probabilidad" localSheetId="17">'Severidad '!#REF!</definedName>
    <definedName name="Probabilidad">'[2]Severidad '!#REF!</definedName>
    <definedName name="puntos_contro">#REF!</definedName>
    <definedName name="puntos_control">#REF!</definedName>
    <definedName name="qsqwsqwsw">#REF!</definedName>
    <definedName name="rafa">#REF!</definedName>
    <definedName name="RECU5">#REF!</definedName>
    <definedName name="RECU6">#REF!</definedName>
    <definedName name="RECUR2">#REF!</definedName>
    <definedName name="RECUR8">#REF!</definedName>
    <definedName name="RECURS9">#REF!</definedName>
    <definedName name="ronda">#REF!</definedName>
    <definedName name="sector">#REF!</definedName>
    <definedName name="SERVI3">#REF!</definedName>
    <definedName name="SERVI5">#REF!</definedName>
    <definedName name="SERVIC2">#REF!</definedName>
    <definedName name="SERVIC4">#REF!</definedName>
    <definedName name="SERVICI">#REF!</definedName>
    <definedName name="serviciosgenerales">#REF!</definedName>
    <definedName name="severidad" localSheetId="15">'[2]Severidad '!#REF!</definedName>
    <definedName name="severidad" localSheetId="16">'[2]Severidad '!#REF!</definedName>
    <definedName name="severidad" localSheetId="18">'[2]Severidad '!#REF!</definedName>
    <definedName name="severidad" localSheetId="19">Riesgo!$C$26:$C$28</definedName>
    <definedName name="severidad" localSheetId="17">'Severidad '!#REF!</definedName>
    <definedName name="severidad">'[2]Severidad '!#REF!</definedName>
    <definedName name="TIPA1">#REF!</definedName>
    <definedName name="TIPA2">#REF!</definedName>
    <definedName name="TIPA3">#REF!</definedName>
    <definedName name="TIPA4">#REF!</definedName>
    <definedName name="TIPA5">#REF!</definedName>
    <definedName name="TIPA6">#REF!</definedName>
    <definedName name="TIPI1">#REF!</definedName>
    <definedName name="TIPI10">#REF!</definedName>
    <definedName name="TIPI2">#REF!</definedName>
    <definedName name="TIPI3">#REF!</definedName>
    <definedName name="TIPI4">#REF!</definedName>
    <definedName name="TIPI5">#REF!</definedName>
    <definedName name="TIPI6">#REF!</definedName>
    <definedName name="TIPI7">#REF!</definedName>
    <definedName name="TIPI8">#REF!</definedName>
    <definedName name="TIPI9">#REF!</definedName>
    <definedName name="TIPO1">#REF!</definedName>
    <definedName name="TIPO10">#REF!</definedName>
    <definedName name="TIPO11">#REF!</definedName>
    <definedName name="TIPO2">#REF!</definedName>
    <definedName name="TIPO3">#REF!</definedName>
    <definedName name="TIPO4">#REF!</definedName>
    <definedName name="TIPO5">#REF!</definedName>
    <definedName name="TIPO6">#REF!</definedName>
    <definedName name="TIPO7">#REF!</definedName>
    <definedName name="TIPO8">#REF!</definedName>
    <definedName name="TIPO9">#REF!</definedName>
    <definedName name="TIPOASS1">#REF!</definedName>
    <definedName name="TIPOASS2">#REF!</definedName>
    <definedName name="TIPOASS3">#REF!</definedName>
    <definedName name="TIPOASS4">#REF!</definedName>
    <definedName name="TIPOASS5">#REF!</definedName>
    <definedName name="TIPOASS6">#REF!</definedName>
    <definedName name="TIPOASS7">#REF!</definedName>
    <definedName name="TIPOO">#REF!</definedName>
    <definedName name="TIPOOO">#REF!</definedName>
    <definedName name="TIPOOOO">#REF!</definedName>
    <definedName name="TIPOOOOOO">#REF!</definedName>
    <definedName name="TIPOOOOOOOOO">#REF!</definedName>
    <definedName name="TIPU1">'[6]Calidad del Servicio'!$E$29</definedName>
    <definedName name="TIPU2">'[6]Calidad del Servicio'!$E$30</definedName>
    <definedName name="TIPU3">'[6]Calidad del Servicio'!$E$31</definedName>
    <definedName name="TIPU4">'[6]Calidad del Servicio'!$E$32</definedName>
    <definedName name="TIPU5">'[6]Calidad del Servicio'!$E$33</definedName>
    <definedName name="TIPU6">'[6]Calidad del Servicio'!$E$34</definedName>
    <definedName name="vigilantes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0" l="1"/>
  <c r="K10" i="10"/>
  <c r="P10" i="10"/>
  <c r="Q10" i="10"/>
  <c r="R10" i="10"/>
  <c r="AB10" i="10"/>
  <c r="H11" i="10"/>
  <c r="K11" i="10"/>
  <c r="P11" i="10"/>
  <c r="Q11" i="10" s="1"/>
  <c r="R11" i="10" s="1"/>
  <c r="AB11" i="10"/>
  <c r="H12" i="10"/>
  <c r="K12" i="10"/>
  <c r="P12" i="10"/>
  <c r="Q12" i="10"/>
  <c r="R12" i="10" s="1"/>
  <c r="AB12" i="10"/>
  <c r="H13" i="10"/>
  <c r="K13" i="10"/>
  <c r="P13" i="10"/>
  <c r="Q13" i="10"/>
  <c r="R13" i="10"/>
  <c r="AB13" i="10"/>
  <c r="H14" i="10"/>
  <c r="K14" i="10"/>
  <c r="P14" i="10"/>
  <c r="Q14" i="10"/>
  <c r="R14" i="10"/>
  <c r="H15" i="10"/>
  <c r="K15" i="10"/>
  <c r="P15" i="10"/>
  <c r="Q15" i="10" s="1"/>
  <c r="R15" i="10" s="1"/>
  <c r="H16" i="10"/>
  <c r="K16" i="10"/>
  <c r="P16" i="10"/>
  <c r="Q16" i="10"/>
  <c r="R16" i="10"/>
  <c r="H17" i="10"/>
  <c r="K17" i="10"/>
  <c r="P17" i="10"/>
  <c r="Q17" i="10" s="1"/>
  <c r="R17" i="10" s="1"/>
  <c r="AB17" i="10"/>
  <c r="H18" i="10"/>
  <c r="K18" i="10"/>
  <c r="P18" i="10"/>
  <c r="Q18" i="10" s="1"/>
  <c r="R18" i="10" s="1"/>
  <c r="AB18" i="10"/>
  <c r="H19" i="10"/>
  <c r="K19" i="10"/>
  <c r="P19" i="10"/>
  <c r="Q19" i="10"/>
  <c r="R19" i="10"/>
  <c r="K20" i="10"/>
  <c r="P20" i="10"/>
  <c r="Q20" i="10" s="1"/>
  <c r="R20" i="10" s="1"/>
  <c r="H21" i="10"/>
  <c r="K21" i="10"/>
  <c r="P21" i="10"/>
  <c r="Q21" i="10"/>
  <c r="R21" i="10" s="1"/>
  <c r="H22" i="10"/>
  <c r="K22" i="10"/>
  <c r="P22" i="10"/>
  <c r="Q22" i="10"/>
  <c r="R22" i="10"/>
  <c r="AB22" i="10"/>
  <c r="H23" i="10"/>
  <c r="K23" i="10"/>
  <c r="P23" i="10"/>
  <c r="Q23" i="10" s="1"/>
  <c r="R23" i="10" s="1"/>
  <c r="AB23" i="10"/>
  <c r="H24" i="10"/>
  <c r="K24" i="10"/>
  <c r="P24" i="10"/>
  <c r="Q24" i="10" s="1"/>
  <c r="R24" i="10" s="1"/>
  <c r="AB24" i="10"/>
  <c r="H25" i="10"/>
  <c r="K25" i="10"/>
  <c r="P25" i="10"/>
  <c r="Q25" i="10"/>
  <c r="R25" i="10"/>
  <c r="H26" i="10"/>
  <c r="K26" i="10"/>
  <c r="P26" i="10"/>
  <c r="Q26" i="10"/>
  <c r="R26" i="10"/>
  <c r="AB26" i="10"/>
  <c r="H27" i="10"/>
  <c r="K27" i="10"/>
  <c r="P27" i="10"/>
  <c r="Q27" i="10" s="1"/>
  <c r="R27" i="10" s="1"/>
  <c r="AB27" i="10"/>
  <c r="H28" i="10"/>
  <c r="K28" i="10"/>
  <c r="P28" i="10"/>
  <c r="Q28" i="10"/>
  <c r="R28" i="10" s="1"/>
  <c r="AB28" i="10"/>
  <c r="H29" i="10"/>
  <c r="K29" i="10"/>
  <c r="P29" i="10"/>
  <c r="Q29" i="10"/>
  <c r="R29" i="10"/>
  <c r="AB29" i="10"/>
  <c r="AB10" i="19"/>
  <c r="P34" i="1" l="1"/>
  <c r="Q34" i="1" s="1"/>
  <c r="R34" i="1" s="1"/>
  <c r="AB34" i="1"/>
  <c r="K34" i="1"/>
  <c r="AB38" i="9" l="1"/>
  <c r="P38" i="9"/>
  <c r="Q38" i="9" s="1"/>
  <c r="R38" i="9" s="1"/>
  <c r="K38" i="9"/>
  <c r="H38" i="9"/>
  <c r="AB23" i="16" l="1"/>
  <c r="P23" i="16"/>
  <c r="Q23" i="16" s="1"/>
  <c r="R23" i="16" s="1"/>
  <c r="K23" i="16"/>
  <c r="H23" i="16"/>
  <c r="AB22" i="16"/>
  <c r="P22" i="16"/>
  <c r="Q22" i="16" s="1"/>
  <c r="R22" i="16" s="1"/>
  <c r="K22" i="16"/>
  <c r="H22" i="16"/>
  <c r="AB21" i="16"/>
  <c r="P21" i="16"/>
  <c r="Q21" i="16" s="1"/>
  <c r="R21" i="16" s="1"/>
  <c r="K21" i="16"/>
  <c r="H21" i="16"/>
  <c r="AB23" i="12"/>
  <c r="P23" i="12"/>
  <c r="Q23" i="12" s="1"/>
  <c r="R23" i="12" s="1"/>
  <c r="K23" i="12"/>
  <c r="H23" i="12"/>
  <c r="AB22" i="12"/>
  <c r="P22" i="12"/>
  <c r="Q22" i="12" s="1"/>
  <c r="R22" i="12" s="1"/>
  <c r="K22" i="12"/>
  <c r="H22" i="12"/>
  <c r="AB21" i="12"/>
  <c r="P21" i="12"/>
  <c r="Q21" i="12" s="1"/>
  <c r="R21" i="12" s="1"/>
  <c r="K21" i="12"/>
  <c r="H21" i="12"/>
  <c r="AB23" i="11"/>
  <c r="P23" i="11"/>
  <c r="Q23" i="11" s="1"/>
  <c r="R23" i="11" s="1"/>
  <c r="K23" i="11"/>
  <c r="H23" i="11"/>
  <c r="AB22" i="11"/>
  <c r="P22" i="11"/>
  <c r="Q22" i="11" s="1"/>
  <c r="R22" i="11" s="1"/>
  <c r="K22" i="11"/>
  <c r="H22" i="11"/>
  <c r="AB21" i="11"/>
  <c r="P21" i="11"/>
  <c r="Q21" i="11" s="1"/>
  <c r="R21" i="11" s="1"/>
  <c r="K21" i="11"/>
  <c r="H21" i="11"/>
  <c r="AB37" i="9"/>
  <c r="P37" i="9"/>
  <c r="Q37" i="9" s="1"/>
  <c r="R37" i="9" s="1"/>
  <c r="K37" i="9"/>
  <c r="H37" i="9"/>
  <c r="AB36" i="9"/>
  <c r="P36" i="9"/>
  <c r="Q36" i="9" s="1"/>
  <c r="R36" i="9" s="1"/>
  <c r="K36" i="9"/>
  <c r="H36" i="9"/>
  <c r="AB35" i="9"/>
  <c r="P35" i="9"/>
  <c r="Q35" i="9" s="1"/>
  <c r="R35" i="9" s="1"/>
  <c r="K35" i="9"/>
  <c r="H35" i="9"/>
  <c r="AB34" i="9"/>
  <c r="P34" i="9"/>
  <c r="Q34" i="9" s="1"/>
  <c r="R34" i="9" s="1"/>
  <c r="K34" i="9"/>
  <c r="H34" i="9"/>
  <c r="AB24" i="14"/>
  <c r="P24" i="14"/>
  <c r="Q24" i="14" s="1"/>
  <c r="R24" i="14" s="1"/>
  <c r="K24" i="14"/>
  <c r="H24" i="14"/>
  <c r="AB23" i="14"/>
  <c r="P23" i="14"/>
  <c r="Q23" i="14" s="1"/>
  <c r="R23" i="14" s="1"/>
  <c r="K23" i="14"/>
  <c r="H23" i="14"/>
  <c r="AB22" i="14"/>
  <c r="P22" i="14"/>
  <c r="Q22" i="14" s="1"/>
  <c r="R22" i="14" s="1"/>
  <c r="K22" i="14"/>
  <c r="H22" i="14"/>
  <c r="AB27" i="15"/>
  <c r="P27" i="15"/>
  <c r="Q27" i="15" s="1"/>
  <c r="R27" i="15" s="1"/>
  <c r="K27" i="15"/>
  <c r="H27" i="15"/>
  <c r="AB26" i="15"/>
  <c r="P26" i="15"/>
  <c r="Q26" i="15" s="1"/>
  <c r="R26" i="15" s="1"/>
  <c r="K26" i="15"/>
  <c r="H26" i="15"/>
  <c r="AB25" i="15"/>
  <c r="P25" i="15"/>
  <c r="Q25" i="15" s="1"/>
  <c r="R25" i="15" s="1"/>
  <c r="K25" i="15"/>
  <c r="H25" i="15"/>
  <c r="AB24" i="15"/>
  <c r="P24" i="15"/>
  <c r="Q24" i="15" s="1"/>
  <c r="R24" i="15" s="1"/>
  <c r="K24" i="15"/>
  <c r="H24" i="15"/>
  <c r="AB34" i="13"/>
  <c r="P34" i="13"/>
  <c r="Q34" i="13" s="1"/>
  <c r="R34" i="13" s="1"/>
  <c r="K34" i="13"/>
  <c r="H34" i="13"/>
  <c r="AB33" i="13"/>
  <c r="P33" i="13"/>
  <c r="Q33" i="13" s="1"/>
  <c r="R33" i="13" s="1"/>
  <c r="K33" i="13"/>
  <c r="H33" i="13"/>
  <c r="AB32" i="13"/>
  <c r="P32" i="13"/>
  <c r="Q32" i="13" s="1"/>
  <c r="R32" i="13" s="1"/>
  <c r="K32" i="13"/>
  <c r="H32" i="13"/>
  <c r="AB56" i="1"/>
  <c r="P56" i="1"/>
  <c r="Q56" i="1" s="1"/>
  <c r="R56" i="1" s="1"/>
  <c r="K56" i="1"/>
  <c r="H56" i="1"/>
  <c r="AB55" i="1"/>
  <c r="P55" i="1"/>
  <c r="Q55" i="1" s="1"/>
  <c r="R55" i="1" s="1"/>
  <c r="K55" i="1"/>
  <c r="H55" i="1"/>
  <c r="AB54" i="1"/>
  <c r="P54" i="1"/>
  <c r="Q54" i="1" s="1"/>
  <c r="R54" i="1" s="1"/>
  <c r="K54" i="1"/>
  <c r="H54" i="1"/>
  <c r="AB23" i="19"/>
  <c r="P23" i="19"/>
  <c r="Q23" i="19" s="1"/>
  <c r="R23" i="19" s="1"/>
  <c r="K23" i="19"/>
  <c r="H23" i="19"/>
  <c r="AB22" i="19"/>
  <c r="P22" i="19"/>
  <c r="Q22" i="19" s="1"/>
  <c r="R22" i="19" s="1"/>
  <c r="K22" i="19"/>
  <c r="H22" i="19"/>
  <c r="AB21" i="19"/>
  <c r="P21" i="19"/>
  <c r="Q21" i="19" s="1"/>
  <c r="R21" i="19" s="1"/>
  <c r="K21" i="19"/>
  <c r="H21" i="19"/>
  <c r="AB23" i="21"/>
  <c r="P23" i="21"/>
  <c r="Q23" i="21" s="1"/>
  <c r="R23" i="21" s="1"/>
  <c r="K23" i="21"/>
  <c r="H23" i="21"/>
  <c r="AB22" i="21"/>
  <c r="P22" i="21"/>
  <c r="Q22" i="21" s="1"/>
  <c r="R22" i="21" s="1"/>
  <c r="K22" i="21"/>
  <c r="H22" i="21"/>
  <c r="AB21" i="21"/>
  <c r="P21" i="21"/>
  <c r="Q21" i="21" s="1"/>
  <c r="R21" i="21" s="1"/>
  <c r="K21" i="21"/>
  <c r="H21" i="21"/>
  <c r="AB23" i="18"/>
  <c r="P23" i="18"/>
  <c r="Q23" i="18" s="1"/>
  <c r="R23" i="18" s="1"/>
  <c r="K23" i="18"/>
  <c r="H23" i="18"/>
  <c r="AB22" i="18"/>
  <c r="P22" i="18"/>
  <c r="Q22" i="18" s="1"/>
  <c r="R22" i="18" s="1"/>
  <c r="K22" i="18"/>
  <c r="H22" i="18"/>
  <c r="AB21" i="18"/>
  <c r="P21" i="18"/>
  <c r="Q21" i="18" s="1"/>
  <c r="R21" i="18" s="1"/>
  <c r="K21" i="18"/>
  <c r="H21" i="18"/>
  <c r="H22" i="17"/>
  <c r="H23" i="17"/>
  <c r="P21" i="17"/>
  <c r="Q21" i="17" s="1"/>
  <c r="AB23" i="17"/>
  <c r="P23" i="17"/>
  <c r="Q23" i="17" s="1"/>
  <c r="R23" i="17" s="1"/>
  <c r="K23" i="17"/>
  <c r="AB22" i="17"/>
  <c r="P22" i="17"/>
  <c r="Q22" i="17" s="1"/>
  <c r="R22" i="17" s="1"/>
  <c r="K22" i="17"/>
  <c r="P20" i="21"/>
  <c r="Q20" i="21" s="1"/>
  <c r="R20" i="21" s="1"/>
  <c r="K20" i="21"/>
  <c r="P19" i="21"/>
  <c r="Q19" i="21" s="1"/>
  <c r="R19" i="21" s="1"/>
  <c r="K19" i="21"/>
  <c r="H19" i="21"/>
  <c r="P18" i="21"/>
  <c r="Q18" i="21" s="1"/>
  <c r="R18" i="21" s="1"/>
  <c r="K18" i="21"/>
  <c r="H18" i="21"/>
  <c r="P17" i="21"/>
  <c r="Q17" i="21" s="1"/>
  <c r="R17" i="21" s="1"/>
  <c r="K17" i="21"/>
  <c r="H17" i="21"/>
  <c r="P16" i="21"/>
  <c r="Q16" i="21" s="1"/>
  <c r="R16" i="21" s="1"/>
  <c r="K16" i="21"/>
  <c r="H16" i="21"/>
  <c r="P15" i="21"/>
  <c r="Q15" i="21" s="1"/>
  <c r="R15" i="21" s="1"/>
  <c r="K15" i="21"/>
  <c r="H15" i="21"/>
  <c r="P14" i="21"/>
  <c r="Q14" i="21" s="1"/>
  <c r="R14" i="21" s="1"/>
  <c r="K14" i="21"/>
  <c r="H14" i="21"/>
  <c r="P13" i="21"/>
  <c r="Q13" i="21" s="1"/>
  <c r="R13" i="21" s="1"/>
  <c r="K13" i="21"/>
  <c r="H13" i="21"/>
  <c r="P12" i="21"/>
  <c r="Q12" i="21" s="1"/>
  <c r="R12" i="21" s="1"/>
  <c r="K12" i="21"/>
  <c r="H12" i="21"/>
  <c r="Q11" i="21"/>
  <c r="R11" i="21" s="1"/>
  <c r="P11" i="21"/>
  <c r="K11" i="21"/>
  <c r="H11" i="21"/>
  <c r="P10" i="21"/>
  <c r="Q10" i="21" s="1"/>
  <c r="R10" i="21" s="1"/>
  <c r="K10" i="21"/>
  <c r="H10" i="21"/>
  <c r="P23" i="15"/>
  <c r="Q23" i="15" s="1"/>
  <c r="R23" i="15" s="1"/>
  <c r="K23" i="15"/>
  <c r="H23" i="15"/>
  <c r="P22" i="15"/>
  <c r="Q22" i="15" s="1"/>
  <c r="R22" i="15" s="1"/>
  <c r="K22" i="15"/>
  <c r="H22" i="15"/>
  <c r="P21" i="15"/>
  <c r="Q21" i="15" s="1"/>
  <c r="R21" i="15" s="1"/>
  <c r="K21" i="15"/>
  <c r="H21" i="15"/>
  <c r="K20" i="16" l="1"/>
  <c r="K20" i="12"/>
  <c r="K20" i="11"/>
  <c r="K20" i="9"/>
  <c r="K20" i="14"/>
  <c r="K20" i="15"/>
  <c r="K20" i="13"/>
  <c r="K20" i="1"/>
  <c r="K20" i="19"/>
  <c r="K20" i="18"/>
  <c r="AB30" i="13"/>
  <c r="AB28" i="13"/>
  <c r="AB27" i="13"/>
  <c r="AB26" i="13"/>
  <c r="AB24" i="13"/>
  <c r="AB36" i="1"/>
  <c r="AB37" i="1"/>
  <c r="AB43" i="1"/>
  <c r="AB45" i="1"/>
  <c r="AB49" i="1"/>
  <c r="AB18" i="18"/>
  <c r="AB17" i="18"/>
  <c r="P20" i="19" l="1"/>
  <c r="Q20" i="19" s="1"/>
  <c r="R20" i="19" s="1"/>
  <c r="P19" i="19"/>
  <c r="Q19" i="19" s="1"/>
  <c r="R19" i="19" s="1"/>
  <c r="K19" i="19"/>
  <c r="H19" i="19"/>
  <c r="P18" i="19"/>
  <c r="Q18" i="19" s="1"/>
  <c r="R18" i="19" s="1"/>
  <c r="K18" i="19"/>
  <c r="H18" i="19"/>
  <c r="P17" i="19"/>
  <c r="Q17" i="19" s="1"/>
  <c r="R17" i="19" s="1"/>
  <c r="K17" i="19"/>
  <c r="H17" i="19"/>
  <c r="P16" i="19"/>
  <c r="Q16" i="19" s="1"/>
  <c r="R16" i="19" s="1"/>
  <c r="K16" i="19"/>
  <c r="H16" i="19"/>
  <c r="P15" i="19"/>
  <c r="Q15" i="19" s="1"/>
  <c r="R15" i="19" s="1"/>
  <c r="K15" i="19"/>
  <c r="H15" i="19"/>
  <c r="P14" i="19"/>
  <c r="Q14" i="19" s="1"/>
  <c r="R14" i="19" s="1"/>
  <c r="K14" i="19"/>
  <c r="H14" i="19"/>
  <c r="P13" i="19"/>
  <c r="Q13" i="19" s="1"/>
  <c r="R13" i="19" s="1"/>
  <c r="K13" i="19"/>
  <c r="H13" i="19"/>
  <c r="P12" i="19"/>
  <c r="Q12" i="19" s="1"/>
  <c r="R12" i="19" s="1"/>
  <c r="K12" i="19"/>
  <c r="H12" i="19"/>
  <c r="P11" i="19"/>
  <c r="Q11" i="19" s="1"/>
  <c r="R11" i="19" s="1"/>
  <c r="K11" i="19"/>
  <c r="H11" i="19"/>
  <c r="P10" i="19"/>
  <c r="Q10" i="19" s="1"/>
  <c r="R10" i="19" s="1"/>
  <c r="K10" i="19"/>
  <c r="H10" i="19"/>
  <c r="P20" i="18"/>
  <c r="Q20" i="18" s="1"/>
  <c r="R20" i="18" s="1"/>
  <c r="P19" i="18"/>
  <c r="Q19" i="18" s="1"/>
  <c r="R19" i="18" s="1"/>
  <c r="K19" i="18"/>
  <c r="H19" i="18"/>
  <c r="P18" i="18"/>
  <c r="Q18" i="18" s="1"/>
  <c r="R18" i="18" s="1"/>
  <c r="K18" i="18"/>
  <c r="H18" i="18"/>
  <c r="P17" i="18"/>
  <c r="Q17" i="18" s="1"/>
  <c r="R17" i="18" s="1"/>
  <c r="K17" i="18"/>
  <c r="H17" i="18"/>
  <c r="P16" i="18"/>
  <c r="Q16" i="18" s="1"/>
  <c r="R16" i="18" s="1"/>
  <c r="K16" i="18"/>
  <c r="H16" i="18"/>
  <c r="P15" i="18"/>
  <c r="Q15" i="18" s="1"/>
  <c r="R15" i="18" s="1"/>
  <c r="K15" i="18"/>
  <c r="H15" i="18"/>
  <c r="AB14" i="18"/>
  <c r="P14" i="18"/>
  <c r="Q14" i="18" s="1"/>
  <c r="R14" i="18" s="1"/>
  <c r="K14" i="18"/>
  <c r="H14" i="18"/>
  <c r="AB13" i="18"/>
  <c r="P13" i="18"/>
  <c r="Q13" i="18" s="1"/>
  <c r="R13" i="18" s="1"/>
  <c r="K13" i="18"/>
  <c r="H13" i="18"/>
  <c r="AB12" i="18"/>
  <c r="P12" i="18"/>
  <c r="Q12" i="18" s="1"/>
  <c r="R12" i="18" s="1"/>
  <c r="K12" i="18"/>
  <c r="H12" i="18"/>
  <c r="AB11" i="18"/>
  <c r="P11" i="18"/>
  <c r="Q11" i="18" s="1"/>
  <c r="R11" i="18" s="1"/>
  <c r="K11" i="18"/>
  <c r="H11" i="18"/>
  <c r="AB10" i="18"/>
  <c r="P10" i="18"/>
  <c r="Q10" i="18" s="1"/>
  <c r="R10" i="18" s="1"/>
  <c r="K10" i="18"/>
  <c r="H10" i="18"/>
  <c r="AB21" i="17"/>
  <c r="R21" i="17"/>
  <c r="K21" i="17"/>
  <c r="H21" i="17"/>
  <c r="P20" i="17"/>
  <c r="Q20" i="17" s="1"/>
  <c r="R20" i="17" s="1"/>
  <c r="K20" i="17"/>
  <c r="P19" i="17"/>
  <c r="Q19" i="17" s="1"/>
  <c r="R19" i="17" s="1"/>
  <c r="K19" i="17"/>
  <c r="H19" i="17"/>
  <c r="AB18" i="17"/>
  <c r="P18" i="17"/>
  <c r="Q18" i="17" s="1"/>
  <c r="R18" i="17" s="1"/>
  <c r="K18" i="17"/>
  <c r="H18" i="17"/>
  <c r="AB17" i="17"/>
  <c r="P17" i="17"/>
  <c r="Q17" i="17" s="1"/>
  <c r="R17" i="17" s="1"/>
  <c r="K17" i="17"/>
  <c r="H17" i="17"/>
  <c r="P16" i="17"/>
  <c r="Q16" i="17" s="1"/>
  <c r="R16" i="17" s="1"/>
  <c r="K16" i="17"/>
  <c r="H16" i="17"/>
  <c r="P15" i="17"/>
  <c r="Q15" i="17" s="1"/>
  <c r="R15" i="17" s="1"/>
  <c r="K15" i="17"/>
  <c r="H15" i="17"/>
  <c r="P14" i="17"/>
  <c r="Q14" i="17" s="1"/>
  <c r="R14" i="17" s="1"/>
  <c r="K14" i="17"/>
  <c r="H14" i="17"/>
  <c r="AB13" i="17"/>
  <c r="P13" i="17"/>
  <c r="Q13" i="17" s="1"/>
  <c r="R13" i="17" s="1"/>
  <c r="K13" i="17"/>
  <c r="H13" i="17"/>
  <c r="AB12" i="17"/>
  <c r="P12" i="17"/>
  <c r="Q12" i="17" s="1"/>
  <c r="R12" i="17" s="1"/>
  <c r="K12" i="17"/>
  <c r="H12" i="17"/>
  <c r="AB11" i="17"/>
  <c r="P11" i="17"/>
  <c r="Q11" i="17" s="1"/>
  <c r="R11" i="17" s="1"/>
  <c r="K11" i="17"/>
  <c r="H11" i="17"/>
  <c r="AB10" i="17"/>
  <c r="P10" i="17"/>
  <c r="Q10" i="17" s="1"/>
  <c r="R10" i="17" s="1"/>
  <c r="K10" i="17"/>
  <c r="H10" i="17"/>
  <c r="P20" i="16"/>
  <c r="Q20" i="16" s="1"/>
  <c r="R20" i="16" s="1"/>
  <c r="P19" i="16"/>
  <c r="Q19" i="16" s="1"/>
  <c r="R19" i="16" s="1"/>
  <c r="K19" i="16"/>
  <c r="H19" i="16"/>
  <c r="AB18" i="16"/>
  <c r="P18" i="16"/>
  <c r="Q18" i="16" s="1"/>
  <c r="R18" i="16" s="1"/>
  <c r="K18" i="16"/>
  <c r="H18" i="16"/>
  <c r="AB17" i="16"/>
  <c r="P17" i="16"/>
  <c r="Q17" i="16" s="1"/>
  <c r="R17" i="16" s="1"/>
  <c r="K17" i="16"/>
  <c r="H17" i="16"/>
  <c r="P16" i="16"/>
  <c r="Q16" i="16" s="1"/>
  <c r="R16" i="16" s="1"/>
  <c r="K16" i="16"/>
  <c r="H16" i="16"/>
  <c r="P15" i="16"/>
  <c r="Q15" i="16" s="1"/>
  <c r="R15" i="16" s="1"/>
  <c r="K15" i="16"/>
  <c r="H15" i="16"/>
  <c r="P14" i="16"/>
  <c r="Q14" i="16" s="1"/>
  <c r="R14" i="16" s="1"/>
  <c r="K14" i="16"/>
  <c r="H14" i="16"/>
  <c r="AB13" i="16"/>
  <c r="P13" i="16"/>
  <c r="Q13" i="16" s="1"/>
  <c r="R13" i="16" s="1"/>
  <c r="K13" i="16"/>
  <c r="H13" i="16"/>
  <c r="AB12" i="16"/>
  <c r="P12" i="16"/>
  <c r="Q12" i="16" s="1"/>
  <c r="R12" i="16" s="1"/>
  <c r="K12" i="16"/>
  <c r="H12" i="16"/>
  <c r="AB11" i="16"/>
  <c r="P11" i="16"/>
  <c r="Q11" i="16" s="1"/>
  <c r="R11" i="16" s="1"/>
  <c r="K11" i="16"/>
  <c r="H11" i="16"/>
  <c r="AB10" i="16"/>
  <c r="P10" i="16"/>
  <c r="Q10" i="16" s="1"/>
  <c r="R10" i="16" s="1"/>
  <c r="K10" i="16"/>
  <c r="H10" i="16"/>
  <c r="P31" i="13"/>
  <c r="Q31" i="13" s="1"/>
  <c r="R31" i="13" s="1"/>
  <c r="K31" i="13"/>
  <c r="H31" i="13"/>
  <c r="P30" i="13"/>
  <c r="Q30" i="13" s="1"/>
  <c r="R30" i="13" s="1"/>
  <c r="K30" i="13"/>
  <c r="H30" i="13"/>
  <c r="P29" i="13"/>
  <c r="Q29" i="13" s="1"/>
  <c r="R29" i="13" s="1"/>
  <c r="K29" i="13"/>
  <c r="H29" i="13"/>
  <c r="P20" i="15"/>
  <c r="Q20" i="15" s="1"/>
  <c r="R20" i="15" s="1"/>
  <c r="P19" i="15"/>
  <c r="Q19" i="15" s="1"/>
  <c r="R19" i="15" s="1"/>
  <c r="K19" i="15"/>
  <c r="H19" i="15"/>
  <c r="AB18" i="15"/>
  <c r="P18" i="15"/>
  <c r="Q18" i="15" s="1"/>
  <c r="R18" i="15" s="1"/>
  <c r="K18" i="15"/>
  <c r="H18" i="15"/>
  <c r="AB17" i="15"/>
  <c r="P17" i="15"/>
  <c r="Q17" i="15" s="1"/>
  <c r="R17" i="15" s="1"/>
  <c r="K17" i="15"/>
  <c r="H17" i="15"/>
  <c r="P16" i="15"/>
  <c r="Q16" i="15" s="1"/>
  <c r="R16" i="15" s="1"/>
  <c r="K16" i="15"/>
  <c r="H16" i="15"/>
  <c r="P15" i="15"/>
  <c r="Q15" i="15" s="1"/>
  <c r="R15" i="15" s="1"/>
  <c r="K15" i="15"/>
  <c r="H15" i="15"/>
  <c r="P14" i="15"/>
  <c r="Q14" i="15" s="1"/>
  <c r="R14" i="15" s="1"/>
  <c r="K14" i="15"/>
  <c r="H14" i="15"/>
  <c r="AB13" i="15"/>
  <c r="P13" i="15"/>
  <c r="Q13" i="15" s="1"/>
  <c r="R13" i="15" s="1"/>
  <c r="K13" i="15"/>
  <c r="H13" i="15"/>
  <c r="AB12" i="15"/>
  <c r="P12" i="15"/>
  <c r="Q12" i="15" s="1"/>
  <c r="R12" i="15" s="1"/>
  <c r="K12" i="15"/>
  <c r="H12" i="15"/>
  <c r="AB11" i="15"/>
  <c r="P11" i="15"/>
  <c r="Q11" i="15" s="1"/>
  <c r="R11" i="15" s="1"/>
  <c r="K11" i="15"/>
  <c r="H11" i="15"/>
  <c r="AB10" i="15"/>
  <c r="P10" i="15"/>
  <c r="Q10" i="15" s="1"/>
  <c r="R10" i="15" s="1"/>
  <c r="K10" i="15"/>
  <c r="H10" i="15"/>
  <c r="H26" i="13"/>
  <c r="H28" i="13"/>
  <c r="K28" i="13"/>
  <c r="P28" i="13"/>
  <c r="Q28" i="13" s="1"/>
  <c r="R28" i="13" s="1"/>
  <c r="K26" i="13"/>
  <c r="P26" i="13"/>
  <c r="Q26" i="13" s="1"/>
  <c r="R26" i="13" s="1"/>
  <c r="H27" i="13"/>
  <c r="K27" i="13"/>
  <c r="P27" i="13"/>
  <c r="Q27" i="13" s="1"/>
  <c r="R27" i="13" s="1"/>
  <c r="P25" i="13"/>
  <c r="Q25" i="13" s="1"/>
  <c r="R25" i="13" s="1"/>
  <c r="K25" i="13"/>
  <c r="H25" i="13"/>
  <c r="P24" i="13"/>
  <c r="Q24" i="13" s="1"/>
  <c r="R24" i="13" s="1"/>
  <c r="P21" i="13"/>
  <c r="Q21" i="13" s="1"/>
  <c r="R21" i="13" s="1"/>
  <c r="P22" i="13"/>
  <c r="Q22" i="13" s="1"/>
  <c r="R22" i="13" s="1"/>
  <c r="P23" i="13"/>
  <c r="Q23" i="13" s="1"/>
  <c r="R23" i="13" s="1"/>
  <c r="K21" i="13"/>
  <c r="K22" i="13"/>
  <c r="K23" i="13"/>
  <c r="K24" i="13"/>
  <c r="H21" i="13"/>
  <c r="H22" i="13"/>
  <c r="H23" i="13"/>
  <c r="H24" i="13"/>
  <c r="P21" i="14" l="1"/>
  <c r="Q21" i="14" s="1"/>
  <c r="R21" i="14" s="1"/>
  <c r="K21" i="14"/>
  <c r="H21" i="14"/>
  <c r="P20" i="14" l="1"/>
  <c r="Q20" i="14" s="1"/>
  <c r="R20" i="14" s="1"/>
  <c r="P19" i="14"/>
  <c r="Q19" i="14" s="1"/>
  <c r="R19" i="14" s="1"/>
  <c r="K19" i="14"/>
  <c r="H19" i="14"/>
  <c r="AB18" i="14"/>
  <c r="P18" i="14"/>
  <c r="Q18" i="14" s="1"/>
  <c r="R18" i="14" s="1"/>
  <c r="K18" i="14"/>
  <c r="H18" i="14"/>
  <c r="AB17" i="14"/>
  <c r="P17" i="14"/>
  <c r="Q17" i="14" s="1"/>
  <c r="R17" i="14" s="1"/>
  <c r="K17" i="14"/>
  <c r="H17" i="14"/>
  <c r="P16" i="14"/>
  <c r="Q16" i="14" s="1"/>
  <c r="R16" i="14" s="1"/>
  <c r="K16" i="14"/>
  <c r="H16" i="14"/>
  <c r="P15" i="14"/>
  <c r="Q15" i="14" s="1"/>
  <c r="R15" i="14" s="1"/>
  <c r="K15" i="14"/>
  <c r="H15" i="14"/>
  <c r="P14" i="14"/>
  <c r="Q14" i="14" s="1"/>
  <c r="R14" i="14" s="1"/>
  <c r="K14" i="14"/>
  <c r="H14" i="14"/>
  <c r="AB13" i="14"/>
  <c r="P13" i="14"/>
  <c r="Q13" i="14" s="1"/>
  <c r="R13" i="14" s="1"/>
  <c r="K13" i="14"/>
  <c r="H13" i="14"/>
  <c r="AB12" i="14"/>
  <c r="P12" i="14"/>
  <c r="Q12" i="14" s="1"/>
  <c r="R12" i="14" s="1"/>
  <c r="K12" i="14"/>
  <c r="H12" i="14"/>
  <c r="AB11" i="14"/>
  <c r="P11" i="14"/>
  <c r="Q11" i="14" s="1"/>
  <c r="R11" i="14" s="1"/>
  <c r="K11" i="14"/>
  <c r="H11" i="14"/>
  <c r="AB10" i="14"/>
  <c r="P10" i="14"/>
  <c r="Q10" i="14" s="1"/>
  <c r="R10" i="14" s="1"/>
  <c r="K10" i="14"/>
  <c r="H10" i="14"/>
  <c r="P20" i="13"/>
  <c r="Q20" i="13" s="1"/>
  <c r="R20" i="13" s="1"/>
  <c r="P19" i="13"/>
  <c r="Q19" i="13" s="1"/>
  <c r="R19" i="13" s="1"/>
  <c r="K19" i="13"/>
  <c r="H19" i="13"/>
  <c r="AB18" i="13"/>
  <c r="P18" i="13"/>
  <c r="Q18" i="13" s="1"/>
  <c r="R18" i="13" s="1"/>
  <c r="K18" i="13"/>
  <c r="H18" i="13"/>
  <c r="AB17" i="13"/>
  <c r="P17" i="13"/>
  <c r="Q17" i="13" s="1"/>
  <c r="R17" i="13" s="1"/>
  <c r="K17" i="13"/>
  <c r="H17" i="13"/>
  <c r="P16" i="13"/>
  <c r="Q16" i="13" s="1"/>
  <c r="R16" i="13" s="1"/>
  <c r="K16" i="13"/>
  <c r="H16" i="13"/>
  <c r="P15" i="13"/>
  <c r="Q15" i="13" s="1"/>
  <c r="R15" i="13" s="1"/>
  <c r="K15" i="13"/>
  <c r="H15" i="13"/>
  <c r="P14" i="13"/>
  <c r="Q14" i="13" s="1"/>
  <c r="R14" i="13" s="1"/>
  <c r="K14" i="13"/>
  <c r="H14" i="13"/>
  <c r="AB13" i="13"/>
  <c r="P13" i="13"/>
  <c r="Q13" i="13" s="1"/>
  <c r="R13" i="13" s="1"/>
  <c r="K13" i="13"/>
  <c r="H13" i="13"/>
  <c r="AB12" i="13"/>
  <c r="P12" i="13"/>
  <c r="Q12" i="13" s="1"/>
  <c r="R12" i="13" s="1"/>
  <c r="K12" i="13"/>
  <c r="H12" i="13"/>
  <c r="AB11" i="13"/>
  <c r="P11" i="13"/>
  <c r="Q11" i="13" s="1"/>
  <c r="R11" i="13" s="1"/>
  <c r="K11" i="13"/>
  <c r="H11" i="13"/>
  <c r="AB10" i="13"/>
  <c r="P10" i="13"/>
  <c r="Q10" i="13" s="1"/>
  <c r="R10" i="13" s="1"/>
  <c r="K10" i="13"/>
  <c r="H10" i="13"/>
  <c r="P20" i="12"/>
  <c r="Q20" i="12" s="1"/>
  <c r="R20" i="12" s="1"/>
  <c r="P19" i="12"/>
  <c r="Q19" i="12" s="1"/>
  <c r="R19" i="12" s="1"/>
  <c r="K19" i="12"/>
  <c r="H19" i="12"/>
  <c r="AB18" i="12"/>
  <c r="P18" i="12"/>
  <c r="Q18" i="12" s="1"/>
  <c r="R18" i="12" s="1"/>
  <c r="K18" i="12"/>
  <c r="H18" i="12"/>
  <c r="AB17" i="12"/>
  <c r="P17" i="12"/>
  <c r="Q17" i="12" s="1"/>
  <c r="R17" i="12" s="1"/>
  <c r="K17" i="12"/>
  <c r="H17" i="12"/>
  <c r="P16" i="12"/>
  <c r="Q16" i="12" s="1"/>
  <c r="R16" i="12" s="1"/>
  <c r="K16" i="12"/>
  <c r="H16" i="12"/>
  <c r="P15" i="12"/>
  <c r="Q15" i="12" s="1"/>
  <c r="R15" i="12" s="1"/>
  <c r="K15" i="12"/>
  <c r="H15" i="12"/>
  <c r="P14" i="12"/>
  <c r="Q14" i="12" s="1"/>
  <c r="R14" i="12" s="1"/>
  <c r="K14" i="12"/>
  <c r="H14" i="12"/>
  <c r="AB13" i="12"/>
  <c r="P13" i="12"/>
  <c r="Q13" i="12" s="1"/>
  <c r="R13" i="12" s="1"/>
  <c r="K13" i="12"/>
  <c r="H13" i="12"/>
  <c r="AB12" i="12"/>
  <c r="P12" i="12"/>
  <c r="Q12" i="12" s="1"/>
  <c r="R12" i="12" s="1"/>
  <c r="K12" i="12"/>
  <c r="H12" i="12"/>
  <c r="AB11" i="12"/>
  <c r="P11" i="12"/>
  <c r="Q11" i="12" s="1"/>
  <c r="R11" i="12" s="1"/>
  <c r="K11" i="12"/>
  <c r="H11" i="12"/>
  <c r="AB10" i="12"/>
  <c r="P10" i="12"/>
  <c r="Q10" i="12" s="1"/>
  <c r="R10" i="12" s="1"/>
  <c r="K10" i="12"/>
  <c r="H10" i="12"/>
  <c r="P20" i="11"/>
  <c r="Q20" i="11" s="1"/>
  <c r="R20" i="11" s="1"/>
  <c r="P19" i="11"/>
  <c r="Q19" i="11" s="1"/>
  <c r="R19" i="11" s="1"/>
  <c r="K19" i="11"/>
  <c r="H19" i="11"/>
  <c r="AB18" i="11"/>
  <c r="P18" i="11"/>
  <c r="Q18" i="11" s="1"/>
  <c r="R18" i="11" s="1"/>
  <c r="K18" i="11"/>
  <c r="H18" i="11"/>
  <c r="AB17" i="11"/>
  <c r="P17" i="11"/>
  <c r="Q17" i="11" s="1"/>
  <c r="R17" i="11" s="1"/>
  <c r="K17" i="11"/>
  <c r="H17" i="11"/>
  <c r="P16" i="11"/>
  <c r="Q16" i="11" s="1"/>
  <c r="R16" i="11" s="1"/>
  <c r="K16" i="11"/>
  <c r="H16" i="11"/>
  <c r="P15" i="11"/>
  <c r="Q15" i="11" s="1"/>
  <c r="R15" i="11" s="1"/>
  <c r="K15" i="11"/>
  <c r="H15" i="11"/>
  <c r="P14" i="11"/>
  <c r="Q14" i="11" s="1"/>
  <c r="R14" i="11" s="1"/>
  <c r="K14" i="11"/>
  <c r="H14" i="11"/>
  <c r="AB13" i="11"/>
  <c r="P13" i="11"/>
  <c r="Q13" i="11" s="1"/>
  <c r="R13" i="11" s="1"/>
  <c r="K13" i="11"/>
  <c r="H13" i="11"/>
  <c r="AB12" i="11"/>
  <c r="P12" i="11"/>
  <c r="Q12" i="11" s="1"/>
  <c r="R12" i="11" s="1"/>
  <c r="K12" i="11"/>
  <c r="H12" i="11"/>
  <c r="AB11" i="11"/>
  <c r="P11" i="11"/>
  <c r="Q11" i="11" s="1"/>
  <c r="R11" i="11" s="1"/>
  <c r="K11" i="11"/>
  <c r="H11" i="11"/>
  <c r="AB10" i="11"/>
  <c r="P10" i="11"/>
  <c r="Q10" i="11" s="1"/>
  <c r="R10" i="11" s="1"/>
  <c r="K10" i="11"/>
  <c r="H10" i="11"/>
  <c r="K26" i="9" l="1"/>
  <c r="K27" i="9"/>
  <c r="K28" i="9"/>
  <c r="K29" i="9"/>
  <c r="K30" i="9"/>
  <c r="K31" i="9"/>
  <c r="K32" i="9"/>
  <c r="K33" i="9"/>
  <c r="H26" i="9"/>
  <c r="H27" i="9"/>
  <c r="H28" i="9"/>
  <c r="H30" i="9"/>
  <c r="H31" i="9"/>
  <c r="H32" i="9"/>
  <c r="H33" i="9"/>
  <c r="P32" i="9" l="1"/>
  <c r="Q32" i="9" s="1"/>
  <c r="R32" i="9" s="1"/>
  <c r="AB32" i="9"/>
  <c r="P33" i="9"/>
  <c r="Q33" i="9" s="1"/>
  <c r="R33" i="9" s="1"/>
  <c r="AB33" i="9"/>
  <c r="P27" i="9" l="1"/>
  <c r="Q27" i="9" s="1"/>
  <c r="R27" i="9" s="1"/>
  <c r="AB27" i="9"/>
  <c r="P28" i="9"/>
  <c r="Q28" i="9" s="1"/>
  <c r="R28" i="9" s="1"/>
  <c r="P29" i="9"/>
  <c r="Q29" i="9" s="1"/>
  <c r="R29" i="9" s="1"/>
  <c r="P30" i="9"/>
  <c r="Q30" i="9" s="1"/>
  <c r="R30" i="9" s="1"/>
  <c r="P31" i="9"/>
  <c r="Q31" i="9" s="1"/>
  <c r="R31" i="9" s="1"/>
  <c r="H21" i="9"/>
  <c r="K21" i="9"/>
  <c r="P21" i="9"/>
  <c r="Q21" i="9" s="1"/>
  <c r="R21" i="9" s="1"/>
  <c r="AB21" i="9"/>
  <c r="H22" i="9"/>
  <c r="K22" i="9"/>
  <c r="P22" i="9"/>
  <c r="Q22" i="9" s="1"/>
  <c r="R22" i="9" s="1"/>
  <c r="H23" i="9"/>
  <c r="K23" i="9"/>
  <c r="P23" i="9"/>
  <c r="Q23" i="9" s="1"/>
  <c r="R23" i="9" s="1"/>
  <c r="AB23" i="9"/>
  <c r="H24" i="9"/>
  <c r="K24" i="9"/>
  <c r="P24" i="9"/>
  <c r="Q24" i="9" s="1"/>
  <c r="R24" i="9" s="1"/>
  <c r="H25" i="9"/>
  <c r="K25" i="9"/>
  <c r="P25" i="9"/>
  <c r="Q25" i="9" s="1"/>
  <c r="R25" i="9" s="1"/>
  <c r="P26" i="9"/>
  <c r="Q26" i="9" s="1"/>
  <c r="R26" i="9" s="1"/>
  <c r="P20" i="9"/>
  <c r="Q20" i="9" s="1"/>
  <c r="R20" i="9" s="1"/>
  <c r="P19" i="9"/>
  <c r="Q19" i="9" s="1"/>
  <c r="R19" i="9" s="1"/>
  <c r="K19" i="9"/>
  <c r="H19" i="9"/>
  <c r="AB18" i="9"/>
  <c r="P18" i="9"/>
  <c r="Q18" i="9" s="1"/>
  <c r="R18" i="9" s="1"/>
  <c r="K18" i="9"/>
  <c r="H18" i="9"/>
  <c r="AB17" i="9"/>
  <c r="P17" i="9"/>
  <c r="Q17" i="9" s="1"/>
  <c r="R17" i="9" s="1"/>
  <c r="K17" i="9"/>
  <c r="H17" i="9"/>
  <c r="P16" i="9"/>
  <c r="Q16" i="9" s="1"/>
  <c r="R16" i="9" s="1"/>
  <c r="K16" i="9"/>
  <c r="H16" i="9"/>
  <c r="P15" i="9"/>
  <c r="Q15" i="9" s="1"/>
  <c r="R15" i="9" s="1"/>
  <c r="K15" i="9"/>
  <c r="H15" i="9"/>
  <c r="P14" i="9"/>
  <c r="Q14" i="9" s="1"/>
  <c r="R14" i="9" s="1"/>
  <c r="K14" i="9"/>
  <c r="H14" i="9"/>
  <c r="AB13" i="9"/>
  <c r="P13" i="9"/>
  <c r="Q13" i="9" s="1"/>
  <c r="R13" i="9" s="1"/>
  <c r="K13" i="9"/>
  <c r="H13" i="9"/>
  <c r="AB12" i="9"/>
  <c r="P12" i="9"/>
  <c r="Q12" i="9" s="1"/>
  <c r="R12" i="9" s="1"/>
  <c r="K12" i="9"/>
  <c r="H12" i="9"/>
  <c r="AB11" i="9"/>
  <c r="P11" i="9"/>
  <c r="Q11" i="9" s="1"/>
  <c r="R11" i="9" s="1"/>
  <c r="K11" i="9"/>
  <c r="H11" i="9"/>
  <c r="AB10" i="9"/>
  <c r="P10" i="9"/>
  <c r="Q10" i="9" s="1"/>
  <c r="R10" i="9" s="1"/>
  <c r="K10" i="9"/>
  <c r="H10" i="9"/>
  <c r="P53" i="1"/>
  <c r="Q53" i="1" s="1"/>
  <c r="R53" i="1" s="1"/>
  <c r="K53" i="1"/>
  <c r="H53" i="1"/>
  <c r="AB52" i="1"/>
  <c r="P52" i="1"/>
  <c r="Q52" i="1" s="1"/>
  <c r="R52" i="1" s="1"/>
  <c r="K52" i="1"/>
  <c r="H52" i="1"/>
  <c r="K23" i="1"/>
  <c r="K24" i="1"/>
  <c r="K25" i="1"/>
  <c r="K26" i="1"/>
  <c r="K27" i="1"/>
  <c r="K28" i="1"/>
  <c r="K29" i="1"/>
  <c r="K30" i="1"/>
  <c r="K31" i="1"/>
  <c r="K32" i="1"/>
  <c r="K33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P51" i="1"/>
  <c r="Q51" i="1" s="1"/>
  <c r="R51" i="1" s="1"/>
  <c r="P37" i="1"/>
  <c r="Q37" i="1" s="1"/>
  <c r="R37" i="1" s="1"/>
  <c r="P36" i="1"/>
  <c r="Q36" i="1" s="1"/>
  <c r="R36" i="1" s="1"/>
  <c r="AB35" i="1"/>
  <c r="P35" i="1"/>
  <c r="Q35" i="1" s="1"/>
  <c r="R35" i="1" s="1"/>
  <c r="P41" i="1"/>
  <c r="Q41" i="1" s="1"/>
  <c r="R41" i="1" s="1"/>
  <c r="P39" i="1"/>
  <c r="Q39" i="1" s="1"/>
  <c r="R39" i="1" s="1"/>
  <c r="P38" i="1"/>
  <c r="Q38" i="1" s="1"/>
  <c r="R38" i="1" s="1"/>
  <c r="P40" i="1"/>
  <c r="Q40" i="1" s="1"/>
  <c r="R40" i="1" s="1"/>
  <c r="P30" i="1"/>
  <c r="Q30" i="1" s="1"/>
  <c r="H21" i="1"/>
  <c r="H15" i="1"/>
  <c r="H16" i="1"/>
  <c r="H17" i="1"/>
  <c r="H18" i="1"/>
  <c r="H19" i="1"/>
  <c r="H11" i="1"/>
  <c r="H12" i="1"/>
  <c r="H13" i="1"/>
  <c r="H14" i="1"/>
  <c r="H10" i="1"/>
  <c r="K11" i="1"/>
  <c r="K12" i="1"/>
  <c r="K13" i="1"/>
  <c r="K14" i="1"/>
  <c r="K15" i="1"/>
  <c r="K16" i="1"/>
  <c r="K17" i="1"/>
  <c r="K18" i="1"/>
  <c r="K19" i="1"/>
  <c r="K21" i="1"/>
  <c r="K22" i="1"/>
  <c r="K10" i="1"/>
  <c r="AB10" i="1" l="1"/>
  <c r="AB28" i="1"/>
  <c r="AB29" i="1"/>
  <c r="AB30" i="1"/>
  <c r="AB31" i="1"/>
  <c r="AB17" i="1"/>
  <c r="AB18" i="1"/>
  <c r="AB22" i="1"/>
  <c r="AB23" i="1"/>
  <c r="AB24" i="1"/>
  <c r="AB26" i="1"/>
  <c r="AB11" i="1"/>
  <c r="AB12" i="1"/>
  <c r="AB13" i="1"/>
  <c r="AB27" i="1"/>
  <c r="P11" i="1"/>
  <c r="Q11" i="1" s="1"/>
  <c r="R11" i="1" s="1"/>
  <c r="P12" i="1"/>
  <c r="Q12" i="1" s="1"/>
  <c r="R12" i="1" s="1"/>
  <c r="P13" i="1"/>
  <c r="Q13" i="1" s="1"/>
  <c r="R13" i="1" s="1"/>
  <c r="P14" i="1"/>
  <c r="Q14" i="1" s="1"/>
  <c r="R14" i="1" s="1"/>
  <c r="P15" i="1"/>
  <c r="Q15" i="1" s="1"/>
  <c r="R15" i="1" s="1"/>
  <c r="P16" i="1"/>
  <c r="Q16" i="1" s="1"/>
  <c r="R16" i="1" s="1"/>
  <c r="P17" i="1"/>
  <c r="Q17" i="1" s="1"/>
  <c r="R17" i="1" s="1"/>
  <c r="P18" i="1"/>
  <c r="Q18" i="1" s="1"/>
  <c r="R18" i="1" s="1"/>
  <c r="P19" i="1"/>
  <c r="Q19" i="1" s="1"/>
  <c r="R19" i="1" s="1"/>
  <c r="P20" i="1"/>
  <c r="Q20" i="1" s="1"/>
  <c r="R20" i="1" s="1"/>
  <c r="P21" i="1"/>
  <c r="Q21" i="1" s="1"/>
  <c r="R21" i="1" s="1"/>
  <c r="P22" i="1"/>
  <c r="Q22" i="1" s="1"/>
  <c r="R22" i="1" s="1"/>
  <c r="P23" i="1"/>
  <c r="Q23" i="1" s="1"/>
  <c r="R23" i="1" s="1"/>
  <c r="P24" i="1"/>
  <c r="Q24" i="1" s="1"/>
  <c r="R24" i="1" s="1"/>
  <c r="P25" i="1"/>
  <c r="Q25" i="1" s="1"/>
  <c r="R25" i="1" s="1"/>
  <c r="P26" i="1"/>
  <c r="Q26" i="1" s="1"/>
  <c r="R26" i="1" s="1"/>
  <c r="P27" i="1"/>
  <c r="Q27" i="1" s="1"/>
  <c r="R27" i="1" s="1"/>
  <c r="P28" i="1"/>
  <c r="Q28" i="1" s="1"/>
  <c r="R28" i="1" s="1"/>
  <c r="P29" i="1"/>
  <c r="Q29" i="1" s="1"/>
  <c r="R29" i="1" s="1"/>
  <c r="R30" i="1"/>
  <c r="P31" i="1"/>
  <c r="Q31" i="1" s="1"/>
  <c r="R31" i="1" s="1"/>
  <c r="P32" i="1"/>
  <c r="Q32" i="1" s="1"/>
  <c r="R32" i="1" s="1"/>
  <c r="P33" i="1"/>
  <c r="Q33" i="1" s="1"/>
  <c r="R33" i="1" s="1"/>
  <c r="P42" i="1"/>
  <c r="Q42" i="1" s="1"/>
  <c r="R42" i="1" s="1"/>
  <c r="P43" i="1"/>
  <c r="Q43" i="1" s="1"/>
  <c r="R43" i="1" s="1"/>
  <c r="P44" i="1"/>
  <c r="Q44" i="1" s="1"/>
  <c r="R44" i="1" s="1"/>
  <c r="P45" i="1"/>
  <c r="Q45" i="1" s="1"/>
  <c r="R45" i="1" s="1"/>
  <c r="P46" i="1"/>
  <c r="Q46" i="1" s="1"/>
  <c r="R46" i="1" s="1"/>
  <c r="P47" i="1"/>
  <c r="Q47" i="1" s="1"/>
  <c r="R47" i="1" s="1"/>
  <c r="P48" i="1"/>
  <c r="Q48" i="1" s="1"/>
  <c r="R48" i="1" s="1"/>
  <c r="P49" i="1"/>
  <c r="Q49" i="1" s="1"/>
  <c r="R49" i="1" s="1"/>
  <c r="P50" i="1"/>
  <c r="Q50" i="1" s="1"/>
  <c r="R50" i="1" s="1"/>
  <c r="P10" i="1"/>
  <c r="Q10" i="1" s="1"/>
  <c r="R10" i="1" s="1"/>
  <c r="C64" i="7" l="1"/>
  <c r="C63" i="7"/>
  <c r="F48" i="7"/>
  <c r="G48" i="7" s="1"/>
  <c r="F47" i="7"/>
  <c r="G47" i="7" s="1"/>
  <c r="F46" i="7"/>
  <c r="G46" i="7" s="1"/>
  <c r="G45" i="7"/>
  <c r="F45" i="7"/>
  <c r="F44" i="7"/>
  <c r="G44" i="7" s="1"/>
  <c r="F43" i="7"/>
  <c r="G43" i="7" s="1"/>
  <c r="F42" i="7"/>
  <c r="G42" i="7" s="1"/>
  <c r="G41" i="7"/>
  <c r="F41" i="7"/>
  <c r="F40" i="7"/>
  <c r="G40" i="7" s="1"/>
  <c r="F39" i="7"/>
  <c r="G39" i="7" s="1"/>
  <c r="F38" i="7"/>
  <c r="G38" i="7" s="1"/>
  <c r="G37" i="7"/>
  <c r="F37" i="7"/>
  <c r="F36" i="7"/>
  <c r="G36" i="7" s="1"/>
  <c r="F35" i="7"/>
  <c r="G35" i="7" s="1"/>
  <c r="F34" i="7"/>
  <c r="G34" i="7" s="1"/>
  <c r="H28" i="7"/>
  <c r="G28" i="7"/>
  <c r="F28" i="7"/>
  <c r="E28" i="7"/>
  <c r="D28" i="7"/>
  <c r="H27" i="7"/>
  <c r="G27" i="7"/>
  <c r="F27" i="7"/>
  <c r="E27" i="7"/>
  <c r="D27" i="7"/>
  <c r="H26" i="7"/>
  <c r="G26" i="7"/>
  <c r="F26" i="7"/>
  <c r="E26" i="7"/>
  <c r="D26" i="7"/>
  <c r="H20" i="7"/>
  <c r="G20" i="7"/>
  <c r="F20" i="7"/>
  <c r="E20" i="7"/>
  <c r="D20" i="7"/>
  <c r="H19" i="7"/>
  <c r="G19" i="7"/>
  <c r="F19" i="7"/>
  <c r="E19" i="7"/>
  <c r="D19" i="7"/>
  <c r="H18" i="7"/>
  <c r="G18" i="7"/>
  <c r="F18" i="7"/>
  <c r="E18" i="7"/>
  <c r="D18" i="7"/>
  <c r="H12" i="5"/>
  <c r="H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CF50DF41-E627-470F-BFEB-EA20408B4F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A470A65F-DBA6-4307-89A6-21696E838F5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CAEE13DF-FD13-435A-A251-37998081E9AE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E08911A5-9F80-409A-AEFC-DF708EDDDC58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3D82283F-E7FA-4C42-9E94-AE52C1999A07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9A9DDFA8-79BE-45CA-860C-0963ABDB13C1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F3A36762-F2DB-4724-B6AD-87724F39199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E58519F2-D3ED-4C43-8496-1AFCD51F57E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33060CF3-4222-4E30-A4FE-454DD9684BB1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109DC886-EBBD-43F0-8DEA-9CE26E477D4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DC09EDBB-B5DE-45B7-AC06-102DDD6166CA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B30C9EC9-C926-435C-B17D-9CC374430450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BD94A297-9C70-4F51-9DAB-12191D5B694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82207471-A9FB-4163-930D-D018992BD88A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39F8A278-8220-4D4C-B6D2-C551C8B875E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03F828A2-321E-40BB-A381-A16EBD04FCA4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D30F5ADB-C326-4F5A-9954-9503F3EA983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AEAF6F46-D5DF-4993-A001-273A40BA0B84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1201300A-0949-4BDA-B57D-42FC8674B14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86479D98-363F-4A75-8D37-BD16AC0AD1F4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B7FE64BD-1013-46FF-BDC7-B0754D9262E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ED0399CC-6631-4CDA-9F48-05FE26DBE47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30C43D30-65AE-41CF-A69A-BAA2839E70A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0A2C5CBB-EFEE-4CDA-9CBB-9FF6C91EC78C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AE90CD89-2320-4E49-9A40-F946227B87D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49A33176-B6EE-4C01-AC82-2A87F5E00F2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92A6186C-0B8E-4F47-84CA-0890478B69A0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2CAC9243-78D6-4B67-B4C5-31F489E7D3B7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40C51B08-A86D-4440-AFFE-6BDF49305C3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D203D545-4618-4F96-81F4-C3D036DE04CB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008238B2-5C79-4CDD-BAF0-7F3BBADEEE2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DE5ACCDB-35D4-47F4-B478-63EDBD61CA3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CE9B2D41-507F-4BC5-9239-F7FD91CC2A2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15D4A7E4-C68F-4602-B7B9-5677899E4BC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9631DFA8-54DE-4F42-808C-786752E2E5B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Stefany Castilla Cabarcas</author>
  </authors>
  <commentList>
    <comment ref="D2" authorId="0" shapeId="0" xr:uid="{04BD4FB2-EB7B-423E-9206-7D5E2BB5AB5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E2" authorId="0" shapeId="0" xr:uid="{50BC2DAA-CD87-49DF-B3E5-8640A7F6713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F2" authorId="0" shapeId="0" xr:uid="{D7905A18-5A60-4B80-8F73-F6CF583B6CD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G2" authorId="0" shapeId="0" xr:uid="{81657AFB-2942-49D2-8D7D-67163BB558E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H2" authorId="0" shapeId="0" xr:uid="{CC2539AA-48C8-486B-B723-32B9977A63BB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I2" authorId="0" shapeId="0" xr:uid="{F4AA8AD4-D198-43D1-86A4-F26B41CB30F8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Stefany Castilla Cabarcas</author>
  </authors>
  <commentList>
    <comment ref="F9" authorId="0" shapeId="0" xr:uid="{9C78220F-D4CD-4181-9D3E-E2763CCBF85E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impacto positivo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D34C8020-DEA9-4DEE-928E-0F5C6F8D852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9988C636-059B-4071-9BB5-8FCAA22F8DD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B0B86D34-6B61-4A93-BC95-9B4F321F510C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A803E564-1931-4E6A-ADEA-2A6802FF079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A0A3AD83-56A0-4FD6-81B5-6CE2EBF88B3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1172F29F-91FA-4B0B-BE7E-275CA94B0164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8DB5D5E0-30D3-4D8D-8D4E-DD968554A45C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B816A5D7-10AB-4BBE-8C46-641CDA3A648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CA0FDCDD-5359-4556-8456-52AD5B8120A2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CBBF10D0-AD52-4A85-B6D1-D6A23D24941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28BD4313-CB55-4FAA-BE93-931BD9105DE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1D6E7A59-CE1C-4C8C-BF9A-2ED7A225D44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5A76F168-7889-4F02-81B3-B38ED33F64D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AF4BBC67-E916-466A-BA47-2BD22CC876FE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CBC98A34-B455-4065-8A1B-6AC88A4FC9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665A1642-3463-42F4-B74C-5C8EFDAC79A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23E75294-E759-4E8B-827E-08F2CF84546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6471F77E-1DC1-4205-AFB9-4671ADCDAF4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8E538738-B0F2-4640-B69C-9B2175D4403F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3A5D0F99-391C-43CA-94E8-96C8349861B7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5886AE69-E6AA-4C56-BC8F-17F846709952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31C1C3C8-E36E-471D-BA96-BA6AD9C6850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B9C0084F-C023-433F-B07C-0FDC49E0D7DE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37665836-7A22-4C3D-A6E9-0B923EC6B76C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BC233348-BA6D-4092-AF16-A52749C00EEB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F960AE87-BA0F-40EA-B9B4-19F80D841608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79F303DC-5A98-4602-B053-5BF74CFC3A6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7A49C0D7-1A98-4810-86A0-7C449C3F606D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C5FBB3AE-D160-400A-BF7A-0EB4832AB57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B22495D7-349A-4D52-A99F-75AC1CFAA69B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26F5868D-57E7-40DE-8E45-59F4F15505E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D7469790-FBB6-4C3B-860C-B912084DF2B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8B718BB1-6768-454B-B367-390731C6B1EA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5E7FDAEF-8437-43CF-8CC0-974AC9887D4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C55B4514-018B-45AA-9309-2B1886EF3B98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2CDDB469-632E-474F-BD86-8E48096E64A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9C1625ED-B68B-4252-A997-C9BFBC10AF2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8A219711-73E9-4668-80C6-65834CC380E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5FE25F66-7C5E-4DAB-A96A-1A020DE845C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7518EB10-38C8-45A0-BD4A-965F2AFF0A8A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01E70BFA-8E6E-4343-A79C-A49BECF4FF82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90A3BBED-CA06-43C4-97FC-272E33213F1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978EF5CA-BF92-4302-BFEA-B9C338EA733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375A7465-8053-4563-8AD6-4105F8C69B8E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C617C5F0-7DB1-4FE9-BA6C-8F43A3F45E99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066AF47E-F105-4054-8E15-B6873A067507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4BB36B99-F456-4886-89C0-DA72033185CB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DE3454E9-C684-45E7-BDA8-4B8EB90463F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DA114B39-2C61-4CD9-8D25-2591308F625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Cindy Stefany Castilla Cabarcas</author>
  </authors>
  <commentList>
    <comment ref="O9" authorId="0" shapeId="0" xr:uid="{EB5FC06E-E756-4BCC-BE66-6B577C7205F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Bajo:  confinado en el área de influencia
3. Medio:  transciende los límites del área de influencia
Alto:  consecuencias de la imagen a nivel regional</t>
        </r>
      </text>
    </comment>
    <comment ref="S9" authorId="1" shapeId="0" xr:uid="{B6E3F802-41BB-42A1-B9C4-8BEB25DDAAC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T9" authorId="1" shapeId="0" xr:uid="{E19AD1F7-355E-464D-8236-05F78792974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U9" authorId="1" shapeId="0" xr:uid="{5A02D572-A6A8-4127-B29A-2FC70B7FCD13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REUSAR</t>
        </r>
      </text>
    </comment>
    <comment ref="V9" authorId="1" shapeId="0" xr:uid="{E6FD0304-1D06-4C13-A899-117C1595C335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RECICLAR</t>
        </r>
      </text>
    </comment>
    <comment ref="W9" authorId="1" shapeId="0" xr:uid="{876E8916-E59B-4BDD-BE3D-369217579AF6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INGENIERÍA</t>
        </r>
      </text>
    </comment>
    <comment ref="X9" authorId="1" shapeId="0" xr:uid="{AD364E84-2EFD-48AE-95EC-13D392841C51}">
      <text>
        <r>
          <rPr>
            <b/>
            <sz val="9"/>
            <color indexed="81"/>
            <rFont val="Tahoma"/>
            <family val="2"/>
          </rPr>
          <t>Cindy Stefany Castilla Cabarcas:</t>
        </r>
        <r>
          <rPr>
            <sz val="9"/>
            <color indexed="81"/>
            <rFont val="Tahoma"/>
            <family val="2"/>
          </rPr>
          <t xml:space="preserve">
ADMINISTRATIVO</t>
        </r>
      </text>
    </comment>
  </commentList>
</comments>
</file>

<file path=xl/sharedStrings.xml><?xml version="1.0" encoding="utf-8"?>
<sst xmlns="http://schemas.openxmlformats.org/spreadsheetml/2006/main" count="3880" uniqueCount="451">
  <si>
    <t>MATRIZ DE ASPECTOS E IMPACTOS AMBIENTALES</t>
  </si>
  <si>
    <t>Código: GE.SI.MA.32-FO.07</t>
  </si>
  <si>
    <t>Edición: 04</t>
  </si>
  <si>
    <t>ACTUALIZACIONES</t>
  </si>
  <si>
    <t>Edición</t>
  </si>
  <si>
    <t>Fecha</t>
  </si>
  <si>
    <t>Descripción de actualización</t>
  </si>
  <si>
    <t>01</t>
  </si>
  <si>
    <t>Documento de primera edición.</t>
  </si>
  <si>
    <t>02</t>
  </si>
  <si>
    <t>Se añade columna de Macroproceso al Matriz de  Aspectos e impactos Ambientales, de acuerdo con el mapa de proceso.Se actualiza matriz encausada al mapa de procesos, actualizando aquellas actividades que requieren controles ERRIA; dependiendo del grado de Valoración para los procesos. Considerando que los AIA transversales de los procesos, se puedireran establecer en los AEI Transversales.</t>
  </si>
  <si>
    <t>03</t>
  </si>
  <si>
    <t xml:space="preserve">Se establecen los tipos de emergencias ambientales que pueden presentarse durante las diferentes actividades de los procesos, estas conectadas a la matriz de riesgo, para ello asociamos los controles del plan de Emergencia y simulacros. </t>
  </si>
  <si>
    <t>04</t>
  </si>
  <si>
    <t>Actualización integral de la matriz AIA bajo mapa de procesos. Se realizó la reclasificación técnica de los Macroprocesos de Apoyo y Estratégicos (Regulatoria, Administrativa, Legales, Financiera y Desarrollo Sostenible) de tipo "Mixto" a "Administrativo", ajustando los niveles de Probabilidad y Riesgo Inicial conforme a la Guía GE.SI.MA.32. Se estandarizó la columna de Frecuencia para estados de "Emergencia" en aspectos de quema de combustible y se eliminaron controles ERRRIA en actividades de riesgo Bajo/Mínimo para asegurar la adherencia al procedimiento vigente. Revisión de coherencia en Probabilidades para los 13 Macroprocesos.</t>
  </si>
  <si>
    <t xml:space="preserve">Fecha de actualización: </t>
  </si>
  <si>
    <t>Código SIG:</t>
  </si>
  <si>
    <t>GE.SI.MA.32-FO.07  Ed 04</t>
  </si>
  <si>
    <t>IDENTIFICACIÓN Y ANÁLISIS DE ACTIVIDADES</t>
  </si>
  <si>
    <t>ANALISIS DE CALIFICACION Y VALORACION AMBIENTAL</t>
  </si>
  <si>
    <t>ADMINISTRACION DEL RIESGO</t>
  </si>
  <si>
    <t>MACROPROCESO</t>
  </si>
  <si>
    <t>PROCESO</t>
  </si>
  <si>
    <t>ACTIVIDADES</t>
  </si>
  <si>
    <t>FRECUENCIA</t>
  </si>
  <si>
    <t>TIPO DE ACTIVIDAD</t>
  </si>
  <si>
    <t>ASPECTO AMBIENTAL</t>
  </si>
  <si>
    <t>IMPACTO AMBIENTAL</t>
  </si>
  <si>
    <t>PROBABILIDAD</t>
  </si>
  <si>
    <t>SEVERIDAD</t>
  </si>
  <si>
    <t xml:space="preserve">CALIFICACIÓN </t>
  </si>
  <si>
    <t>RIESGO</t>
  </si>
  <si>
    <t>CONTROL (ERRRIA)</t>
  </si>
  <si>
    <t>EVIDENCIA DEL CONTROL</t>
  </si>
  <si>
    <t>RESPONSABLE</t>
  </si>
  <si>
    <t>VALORACION DEL  CONTROL</t>
  </si>
  <si>
    <t>VALORACIÓN RIESGO Vs. CONTROL</t>
  </si>
  <si>
    <t>ACCIONES DE CONTROL ADICIONALES</t>
  </si>
  <si>
    <t>No. Control</t>
  </si>
  <si>
    <t>TIPO DE ASPECTO</t>
  </si>
  <si>
    <t>DESCRIPCION</t>
  </si>
  <si>
    <t>DETALLE</t>
  </si>
  <si>
    <t xml:space="preserve">IMPACTO   </t>
  </si>
  <si>
    <t>AMBIENTAL</t>
  </si>
  <si>
    <t>FINANCIERO</t>
  </si>
  <si>
    <t>IMAGEN</t>
  </si>
  <si>
    <t>TOTAL</t>
  </si>
  <si>
    <t>E</t>
  </si>
  <si>
    <t>R</t>
  </si>
  <si>
    <t>I</t>
  </si>
  <si>
    <t>A</t>
  </si>
  <si>
    <t>Gestión de Tecnología</t>
  </si>
  <si>
    <t>Todos los procesos Gestión de Tecnología</t>
  </si>
  <si>
    <t>Transversal Gestión de Tecnología</t>
  </si>
  <si>
    <t>Normal</t>
  </si>
  <si>
    <t xml:space="preserve">Administratita </t>
  </si>
  <si>
    <t xml:space="preserve">Consumo de  Recursos Naturales </t>
  </si>
  <si>
    <t>Agua</t>
  </si>
  <si>
    <t>Agotamiento de recursos naturales</t>
  </si>
  <si>
    <t>Agua proveniente de las cuenca hídricas</t>
  </si>
  <si>
    <t>x</t>
  </si>
  <si>
    <t xml:space="preserve">1. Participación en  Formación Uso de Recursos Naturales
5. Conocer los Indicadores de Autoconsumo 
6. Conocer el Programa de uso eficiente y ahorro de agua
7.  Participación en  la Estrategia de Sensibilización de ahorro de agua </t>
  </si>
  <si>
    <t xml:space="preserve">1. Gestión Ambiental/Todos.
5. Gestión Ambiental/Todos
6.Gestión Ambiental/Todos
7. Gestión Ambiental/Comunicaciones/todos
</t>
  </si>
  <si>
    <t>Energía eléctrica</t>
  </si>
  <si>
    <t>Carbón, (termoeléctrica), petróleo (Planta eléctrica), Agua (demanda de agua almacenada para el funcionamiento de hidroeléctrica)</t>
  </si>
  <si>
    <t xml:space="preserve">1. Participación en  Formación Uso de Recursos Naturales
5. Conocer los Indicadores de Autoconsumo 
6. Conocer el Programa de uso eficiente y ahorro de energía
8.  Participación en  la Estrategia de Sensibilización de ahorro de energía </t>
  </si>
  <si>
    <t xml:space="preserve">1. Gestión Ambiental/Todos.
5. Gestión Ambiental/Todos
6.Gestión Ambiental/Todos
8. Gestión Ambiental/Comunicaciones/todos
</t>
  </si>
  <si>
    <t>Quema  de combustibles</t>
  </si>
  <si>
    <t>ACPM, Gasolina, Biodiesel, Diesel</t>
  </si>
  <si>
    <t xml:space="preserve">Contaminación del aire </t>
  </si>
  <si>
    <t>Aire ( Contaminación del aire)</t>
  </si>
  <si>
    <t>1. Participación en  Formación Uso de Recursos Naturales
2. Conocer el indicador de  Huella de Carbono
3. Registro de consumo de combustible
4.  Revisión tecno mecánica y SOAT de vehículos</t>
  </si>
  <si>
    <t xml:space="preserve">1. Gestión Ambiental/Todos.
2. Gestión Ambiental/Todos
3.Gestión Ambiental/SSGG.
4. Gestión Ambiental/SSGG.
</t>
  </si>
  <si>
    <t>Mixta</t>
  </si>
  <si>
    <t xml:space="preserve">Insumos  Tecnológicos </t>
  </si>
  <si>
    <t>Computadores, celulares, teléfonos, Televisores, impresoras, fotocopiadoras. Medidores de consumo, otros.</t>
  </si>
  <si>
    <t>Contaminación del suelo</t>
  </si>
  <si>
    <t>Suelo (aumento de la cantidad de residuos entregadas al gestor de residuos peligrosos).</t>
  </si>
  <si>
    <t>9. Participación en Formación Uso de Residuos Peligrosos y no peligrosos
10 Convenios de Reciclaje
11. Puntos ecológicos
12. Centros de acopio
13. Plan de Gestión Integral de Residuos(PGIR)
14. Certificados de disposición final</t>
  </si>
  <si>
    <t xml:space="preserve">9. Gestión Ambiental/Todos.
10. Gestión Ambiental/Gestor.
11.Gestión Ambiental/SSGG.
12. Gestión Ambiental/SSGG.
13. Gestión A ambiental/Todos
14. Gestión Ambiental/contratista 
</t>
  </si>
  <si>
    <t xml:space="preserve">Consumo de papel </t>
  </si>
  <si>
    <t>Documentos, manuales, hojas de cálculos, convenios, etc.</t>
  </si>
  <si>
    <t>Agua, suelo, aire, material vegetal</t>
  </si>
  <si>
    <t xml:space="preserve">Uso de otros Insumos </t>
  </si>
  <si>
    <t xml:space="preserve">Cartones
Papelería
Artículos de Oficina 
Elementos de vidrio 
</t>
  </si>
  <si>
    <t xml:space="preserve">Generación de Residuos sólidos reciclables o recuperables  </t>
  </si>
  <si>
    <t>Papel reciclable, cartón, vidrio, plástico, periódico, madera reutilizable, residuos vegetales.</t>
  </si>
  <si>
    <t>Afectación en el Ambiente (positivo)</t>
  </si>
  <si>
    <t>Suelo ( Disminución de la cantidad de residuos entregadas al gestor de residuos de chatarra).</t>
  </si>
  <si>
    <t>Generación de Residuos Ordinarios y Comunes</t>
  </si>
  <si>
    <t>Basuras, comida, pasto, residuos orgánicos, material de empaques no reciclables, residuos vegetales.</t>
  </si>
  <si>
    <t>Suelo ( sobre presión de los rellenos sanitarios).</t>
  </si>
  <si>
    <t>9. Participación en Formación Uso de Residuos Peligrosos y no peligrosos
10 Convenios de Reciclaje
11. Puntos ecológicos
12. Centros de acopio
13. Plan de Gestión Integral de Residuos(PGIR)</t>
  </si>
  <si>
    <t xml:space="preserve">9. Gestión Ambiental/Todos.
10. Gestión Ambiental/Gestor.
11.Gestión Ambiental/SSGG.
12. Gestión Ambiental/SSGG.
13. Gestión A ambiental/Todos
</t>
  </si>
  <si>
    <t>Generación de residuos líquidos</t>
  </si>
  <si>
    <t>Aguas residuales domésticas, aguas servidas, aguas industriales</t>
  </si>
  <si>
    <t xml:space="preserve">Vertimientos </t>
  </si>
  <si>
    <t>1. Participación en  Formación Uso de Recursos Naturales
5. Conocer los Indicadores de Autoconsumo 
6. Conocer el Programa de uso eficiente y ahorro de  agua 
8.  Participación en  la Estrategia de Sensibilización de ahorro de agua</t>
  </si>
  <si>
    <t>Generación de Residuos Peligrosos</t>
  </si>
  <si>
    <t>Tóneres (impresoras, fotocopiadoras, etc.)</t>
  </si>
  <si>
    <t>Anormal</t>
  </si>
  <si>
    <t xml:space="preserve">Suspensión del servicio de energía, uso de plantas eléctricas </t>
  </si>
  <si>
    <t>Generación de Residuos peligrosos</t>
  </si>
  <si>
    <t>Emergencia</t>
  </si>
  <si>
    <t xml:space="preserve">Incendio o explosión </t>
  </si>
  <si>
    <t>Incendio o explosión en subestaciones  o sedes administrativas.</t>
  </si>
  <si>
    <t>Alteración de las características, físicas químicas y biológicas de los recursos Naturales</t>
  </si>
  <si>
    <t xml:space="preserve">Afectaciones por causas naturales en estado de emergencia. </t>
  </si>
  <si>
    <t>X</t>
  </si>
  <si>
    <t>15. Plan de Emergencias Ambientales
16. Simulacro Ambiental</t>
  </si>
  <si>
    <t>15. Gestión Ambiental/Todos
16. Todos</t>
  </si>
  <si>
    <t xml:space="preserve">Inundaciones </t>
  </si>
  <si>
    <t xml:space="preserve">Filtraciones por fallas locativas en sedes administrativas, comerciales u operativas. </t>
  </si>
  <si>
    <t>Catástrofes naturales</t>
  </si>
  <si>
    <t xml:space="preserve">Terremontos, huracanes,ventarrones, sismos etc. </t>
  </si>
  <si>
    <t>Gestión de la Planeación Estratégica</t>
  </si>
  <si>
    <t>Todos los procesos de Gestión de la Planeación Estratégica</t>
  </si>
  <si>
    <t>Transversal de Gestión de la Planeación Estratégica</t>
  </si>
  <si>
    <t>Gestión del Ser</t>
  </si>
  <si>
    <t>Todos los procesos de Gestión del Ser</t>
  </si>
  <si>
    <t>Transversal de Gestión del Ser</t>
  </si>
  <si>
    <t>1. Participación en  Formación Uso de Recursos Naturales
10 Convenios de Reciclaje
11. Puntos ecológicos
12. Centros de acopio
13. Plan de Gestión Integral de Residuos(PGIR)
35. Programa de Ahorro y Uso Eficiente del Papel</t>
  </si>
  <si>
    <t xml:space="preserve">1. Gestión Ambiental/Todos.
10. Gestión Ambiental/Gestor.
11.Gestión Ambiental/SSGG.
12. Gestión Ambiental/SSGG.
13. Gestión A ambiental/Todos
35. Gestión Ambiental/Todos 
</t>
  </si>
  <si>
    <t>Gestión Regulatoria</t>
  </si>
  <si>
    <t>Regulación</t>
  </si>
  <si>
    <t>Establecer lineamientos para marcar la estrategia de lo que se debe hacer en el negocio</t>
  </si>
  <si>
    <t>Administrativa</t>
  </si>
  <si>
    <t xml:space="preserve"> </t>
  </si>
  <si>
    <t>Gestión del Desarrollo Sostenible</t>
  </si>
  <si>
    <t xml:space="preserve"> Todos los procesos de Gestión del Desarrollo Sostenible</t>
  </si>
  <si>
    <t>Transversal de Gestión del Desarrollo Sostenible</t>
  </si>
  <si>
    <t>Distribución de Energía</t>
  </si>
  <si>
    <t>Todos los procesos de Distribución de Energía</t>
  </si>
  <si>
    <t>Transversal Distribución de energía</t>
  </si>
  <si>
    <t xml:space="preserve">Mantenimiento </t>
  </si>
  <si>
    <t>Despeje de lineas de distribución y transmisión.</t>
  </si>
  <si>
    <t xml:space="preserve">Operativa </t>
  </si>
  <si>
    <t xml:space="preserve">Tala </t>
  </si>
  <si>
    <t xml:space="preserve">
Flora: Poda  de árboles y vegetación.
</t>
  </si>
  <si>
    <t xml:space="preserve">Afectación a la Flora y Fauna </t>
  </si>
  <si>
    <t>Flora y fauna</t>
  </si>
  <si>
    <t>Poda</t>
  </si>
  <si>
    <t xml:space="preserve">
Flora:  tala de árboles y vegetación.
</t>
  </si>
  <si>
    <t xml:space="preserve">25. Formación de poda y avifauna 
26. Certificados de disposición final
13. Plan de Gestión Integral de Residuos(PGIR)
24. Manual de Poda y Tala 
27. Permiso de Poda </t>
  </si>
  <si>
    <t xml:space="preserve">25. Gestión Ambiental
26. Gestión Ambiental/Mantenimiento
13. Gestión Ambiental/Todos
24. Gestión Ambiental/Todos
27. Gestión Ambiental/Mantenimiento
</t>
  </si>
  <si>
    <t>Ejecución de Protección y telecontrol en Subestaciones y equipos de control de MT.</t>
  </si>
  <si>
    <t xml:space="preserve">Uso Insumos Químicos </t>
  </si>
  <si>
    <t xml:space="preserve">Alcohol Isopropílico, Limpiador Dieléctrico, Thiner, Varsol  </t>
  </si>
  <si>
    <t>Ejecutar los trabajos programados y no programados (daños, fallas reales o potenciales) sobre los elementos, equipos y/o subestaciones de la red de distribución y transmisión, propias o de terceros.</t>
  </si>
  <si>
    <t xml:space="preserve">uso de  Gases </t>
  </si>
  <si>
    <t>Nitrógeno, SF6, Gas Refrigerante (R-410)</t>
  </si>
  <si>
    <t xml:space="preserve">1. Participación en  Formación Uso de Recursos Naturales
5. Conocer los Indicadores de Autoconsumo 
2. Conocer el indicador de  Huella de Carbono
22. Registro de consumo de SF6 Y Aceites </t>
  </si>
  <si>
    <t>1. Gestión Ambiental/Todos.
5. Gestión Ambiental/Todos
2. Gestión Ambiental/Todos
22. Gestión Ambiental/Mantenimiento</t>
  </si>
  <si>
    <t>Generación de Emisiones</t>
  </si>
  <si>
    <t>Campo electromagnético y ruido</t>
  </si>
  <si>
    <t>Contaminación auditiva</t>
  </si>
  <si>
    <t>Quejas de la Comunidad, afectación a las personas</t>
  </si>
  <si>
    <t xml:space="preserve">Presencia de fauna </t>
  </si>
  <si>
    <t>Fauna silvestre y animales domésticos.</t>
  </si>
  <si>
    <t xml:space="preserve">25. Formación de poda y avifauna 
26. Certificados de disposición final
13. Plan de Gestión Integral de Residuos(PGIR)
24. Manual de Poda y Tala 
28. Control de Fauna (documento)
</t>
  </si>
  <si>
    <t xml:space="preserve">25. Gestión Ambiental
26. Gestión Ambiental/Mantenimiento
13. Gestión Ambiental/Todos
24. Gestión Ambiental/Todos
28. Mantenimiento/Todos 
</t>
  </si>
  <si>
    <t>Productos químicos (ACPM, aceite dieléctrico, gas SF6, etc.).</t>
  </si>
  <si>
    <t>Uso de insumos para la Distribución de Energía Eléctrica</t>
  </si>
  <si>
    <t>Transformador de Potencia, Transformador de Distribución, Porcelana, Silica, Baterías, Elementos Kit Antiderrame, Equipos Contra Incendio, Celdas de Control, Equipos de Medición, Metal, Postes, Aceite Dieléctrico Libre de PCB.</t>
  </si>
  <si>
    <t>PCB (Bifenilos policlorados)</t>
  </si>
  <si>
    <t>9. Participación en Formación Uso de Residuos Peligrosos y no peligrosos
12. Centros de acopio
13. Plan de Gestión Integral de Residuos(PGIR)
14. Certificados de disposición final/ Almacenamiento</t>
  </si>
  <si>
    <t xml:space="preserve">9. Gestión Ambiental/Todos.
12. Gestión Ambiental/SSGG.
13. Gestión A ambiental/Todos
14. Gestión Ambiental/contratista 
</t>
  </si>
  <si>
    <t xml:space="preserve">RAEES </t>
  </si>
  <si>
    <t xml:space="preserve">9. Participación en Formación Uso de Residuos Peligrosos y no peligrosos
12. Centros de acopio
13. Plan de Gestión Integral de Residuos(PGIR)
14. Certificados de disposición final
29. Matriz de Productos Químicos
20. Hojas de seguridad de productos químicos y de limpieza. </t>
  </si>
  <si>
    <t xml:space="preserve">9. Gestión Ambiental/Todos.
12. Gestión Ambiental/MTT
13. Gestión Ambiental/Todos
14. Gestión Ambiental/contratista 
29. SSTT/Todos
20. SST/Mantenimiento
</t>
  </si>
  <si>
    <t xml:space="preserve">Derrame de sustancias peligrosas </t>
  </si>
  <si>
    <t>Aceite di eléctrico, productos o insumos químicos</t>
  </si>
  <si>
    <t>Fugas de gases</t>
  </si>
  <si>
    <t>Gas SF6</t>
  </si>
  <si>
    <t>Fugas en subestaciones encapsuladas por daños o en mantenimiento</t>
  </si>
  <si>
    <t>Desarrollo</t>
  </si>
  <si>
    <t>Gestionar y controlar la ejecución de las obras.
Gestionar la instalación de medidas (PFP).</t>
  </si>
  <si>
    <t>Despeje de Servidumbre,
Excavaciones y 
Montajes de Estructuras de apoyo.</t>
  </si>
  <si>
    <t>Descapote (Cambio de Uso de Suelo</t>
  </si>
  <si>
    <t>Remoción de materiales, poda y tala de arboles,</t>
  </si>
  <si>
    <t>Agotamiento de los recursos naturales</t>
  </si>
  <si>
    <t>Deforestación</t>
  </si>
  <si>
    <t xml:space="preserve">1. Participación en  Formación Uso de Recursos Naturales
30.Documento de Manejo Ambiental
32. Divulgación de proyecto ante la comunidad. </t>
  </si>
  <si>
    <t xml:space="preserve">1. Gestión Ambiental/Todos.
30. Desarrollo/Contratista/Medio Ambiente.
32. Desarrollo/contratista/interventor.
</t>
  </si>
  <si>
    <t xml:space="preserve">Generación de expectativas </t>
  </si>
  <si>
    <t>Comunidades (etnias, afrodescendientes, etc.)</t>
  </si>
  <si>
    <t>Impacto socio – ambiental (quejas de la Comunidad, afectación a las personas)</t>
  </si>
  <si>
    <t xml:space="preserve"> Demanda de mano de obra y servicios local.</t>
  </si>
  <si>
    <t xml:space="preserve">Cambio en el uso del suelo </t>
  </si>
  <si>
    <t>Cambio en el uso del suelo (nuevas subestaciones, oficinas, etc.)</t>
  </si>
  <si>
    <t>Suelo:
 Concertación de servidumbre, Restricciones de tráfico.</t>
  </si>
  <si>
    <t>Construcción de obras</t>
  </si>
  <si>
    <t>Alteración de las características, físicas químicas y biológicas de los recursos Naturales.</t>
  </si>
  <si>
    <t>Arenas, gravas, arcillas</t>
  </si>
  <si>
    <t>Ruido</t>
  </si>
  <si>
    <t xml:space="preserve">1. Mediciones de CEM-Ruido
30.Documento de Manejo Ambiental
</t>
  </si>
  <si>
    <t xml:space="preserve">1. Desarrollo/contratistas
30. Desarrollo/Contratista/Medio Ambiente.
</t>
  </si>
  <si>
    <t>Emisiones al aire, (gases, vapores, material particulado, etc.)</t>
  </si>
  <si>
    <t>Operaciones</t>
  </si>
  <si>
    <t>Gestionar y apoyar para la ejecución de los descargos y/o consignaciones, avisos e incidencias (incluye incidencias de telecontrol) y aprobación de las consignaciones nacionales ante el Centro Nacional de Despacho (CND).</t>
  </si>
  <si>
    <t>N.A</t>
  </si>
  <si>
    <t>Comercialización de energía</t>
  </si>
  <si>
    <t>Todos los procesos de Comercialización de energía</t>
  </si>
  <si>
    <t>Transversal Comercialización de energía</t>
  </si>
  <si>
    <t>Facturación</t>
  </si>
  <si>
    <t xml:space="preserve">Realizar facturación masiva y generación de spool de impresión, impresión de facturas y entrega de facturas a clientes domiciliados. </t>
  </si>
  <si>
    <t>Impresión de facturas</t>
  </si>
  <si>
    <t>Ordenes de Servicio</t>
  </si>
  <si>
    <t xml:space="preserve">Generar, programar, ejecutar, controlar y actualizar las órdenes de servicio en el sistema de gestión comercial, con el fin de reflejar de manera ordenada los requerimientos operativos y/o administrativos de los distintos involucrados en el proceso de Gestión de Órdenes de Servicio. </t>
  </si>
  <si>
    <t>Cobre, aluminio, porcelana, medidores, policarbonato,chatarra</t>
  </si>
  <si>
    <t>Experiencia al cliente</t>
  </si>
  <si>
    <t>Gestionar efectivamente las interacciones con el cliente con el fin de brindar un excelente servicio que permita satisfacer al cliente.</t>
  </si>
  <si>
    <t>Gestión de la Cadena de Suministro</t>
  </si>
  <si>
    <t>Todos los procesos de Gestión de la Cadena de Suministro</t>
  </si>
  <si>
    <t>Transversal Gestión de la Cadena de Suministro</t>
  </si>
  <si>
    <t>Gestión logística</t>
  </si>
  <si>
    <t xml:space="preserve">
Gestionar el inventario de los almacenes.
Asegurar el adecuado suministro de los materiales almacenables que se van a utilizar en las áreas operativas de la compañía.
Asegurar la adecuada disposición final de los materiales.</t>
  </si>
  <si>
    <t>9. Participación en Formación Uso de Residuos Peligrosos y no peligrosos
12. Centros de acopio
13. Plan de Gestión Integral de Residuos(PGIR)
14. Certificados de disposición final</t>
  </si>
  <si>
    <t xml:space="preserve">9. Gestión Ambiental/Todos..
12. Gestión Ambiental/SSGG.
13. Gestión A ambiental/Todos
14. Gestión Ambiental/contratista 
</t>
  </si>
  <si>
    <t xml:space="preserve">Derrame de sustancia </t>
  </si>
  <si>
    <t>Derrame de sustacias quimícas en las subestaciones.</t>
  </si>
  <si>
    <t>Control de Energía</t>
  </si>
  <si>
    <t>Todos los procesos de Control de Energía</t>
  </si>
  <si>
    <t>Transversal de Control de Energía</t>
  </si>
  <si>
    <t>Operaciones de recuperación de energía</t>
  </si>
  <si>
    <t>Ejecutar de manera oportuna, asegurando la correcta medición con eficiencia y con calidad los planes de reducción de pérdidas en el segmento de actuaciones masivas, grandes consumidores, aseguramiento de red y la atención de los requerimientos propios del ciclo comercial</t>
  </si>
  <si>
    <t>Gestión Administrativa</t>
  </si>
  <si>
    <t>Todos los procesos de Gestión Administrativa</t>
  </si>
  <si>
    <t>Transversal Gestión Administrativa</t>
  </si>
  <si>
    <t xml:space="preserve">Servicios Generales </t>
  </si>
  <si>
    <t xml:space="preserve"> Mantenimiento de plantas eléctricas y equipos de acondicionamiento de aires y ascensores.</t>
  </si>
  <si>
    <t>1. Participación en  Formación Uso de Recursos Naturales
2. Conocer el indicador de  Huella de Carbono
15. Registro de consumo de Gases refrigerantes 
16.  Certificados de disposición final</t>
  </si>
  <si>
    <t xml:space="preserve">1. Gestión Ambiental/Todos.
2. Gestión Ambiental/Todos
15.Gestión Ambiental/SSGG.
17. Gestión Ambiental/SSGG.
</t>
  </si>
  <si>
    <t>La operación de la flota vehicular liviana y pesada</t>
  </si>
  <si>
    <t xml:space="preserve">1. Participación en  Formación Uso de Recursos Naturales
2. Conocer el indicador de  Huella de Carbono
5. Conocer los Indicadores de Autoconsumo 
6. Conocer el Programa de uso eficiente y ahorro de energía
18. Registro de Consumo de Combustible 
19. Revisión tecnomecánica;SOAT y Documentación vehicular de vehículos propios. </t>
  </si>
  <si>
    <t>1. Gestión Ambiental/Todos.
2. Gestión Ambiental/Todos
5. Gestión Ambiental/Todos
6.Gestión Ambiental
8. Gestión Ambiental/Comunicaciones/todos
18. Gestión Ambiental/SSGG.
19. Gestión Ambiental/SSGG.</t>
  </si>
  <si>
    <t>El servicio de fumigación, poda y desmonte, lavado de tanques y pozas sépticas en las instalaciones de la empresa</t>
  </si>
  <si>
    <t xml:space="preserve">Aguas residuales </t>
  </si>
  <si>
    <t xml:space="preserve">Plaguicidas, Insecticida, cicatrizante para arboles </t>
  </si>
  <si>
    <t>El servicio de aseo y suministro de insumos de aseo y cafetería</t>
  </si>
  <si>
    <t>Detergentes, desinfectante y artículos de limpieza.</t>
  </si>
  <si>
    <t>Afectaciones por causas naturales</t>
  </si>
  <si>
    <t xml:space="preserve">9. Participación en Formación Uso de Residuos Peligrosos y no peligrosos
10 Convenios de Reciclaje
11. Puntos ecológicos
12. Centros de acopio
13. Plan de Gestión Integral de Residuos(PGIR)
20. Hojas de seguridad de productos químicos y de limpieza. </t>
  </si>
  <si>
    <t xml:space="preserve">9. Gestión Ambiental/Todos.
10. Gestión Ambiental/Gestor.
11.Gestión Ambiental/SSGG.
12. Gestión Ambiental/SSGG.
13. Gestión A ambiental/Todos
20. SSGG.
</t>
  </si>
  <si>
    <t xml:space="preserve">
 El mantenimiento, adecuación, diseño y construcción de instalaciones, suministro, videoconferencias, UPS, bombas de suministro de agua  y sistema de iluminación en sedes administrativas y comerciales de la empresa.</t>
  </si>
  <si>
    <t xml:space="preserve">pilas, luminarias, bombillo  e iluminación. </t>
  </si>
  <si>
    <t>Generación de residuos especiales (obras civiles )</t>
  </si>
  <si>
    <t>Cemento, Estuco, etc.</t>
  </si>
  <si>
    <t xml:space="preserve">Obras civiles, construcción etc. </t>
  </si>
  <si>
    <t xml:space="preserve">        </t>
  </si>
  <si>
    <t>Gestión Documental</t>
  </si>
  <si>
    <t xml:space="preserve">Administrar la recepción y direccionamiento de la correspondencia administrativa de la Compañía y 
Apoyar a los procesos en la aplicación de los lineamientos para la gestión documental </t>
  </si>
  <si>
    <t xml:space="preserve">Uso de papel </t>
  </si>
  <si>
    <t xml:space="preserve">Impresión de facturas, Aceptaciones de Servicios,archivo,papeleria,manejo de papel etc. </t>
  </si>
  <si>
    <t>Transversal Servicios Generales</t>
  </si>
  <si>
    <t xml:space="preserve">Gestión de Asuntos Legales </t>
  </si>
  <si>
    <t>Gestión Jurídica</t>
  </si>
  <si>
    <t>Brindar la asesoría jurídica necesaria para la adecuada operación de la empresa y el cumplimiento de sus objetivos, garantizando la representación judicial y administrativa para el ejercicio de sus derechos y la defensa de sus intereses.</t>
  </si>
  <si>
    <t>Gestión Financiera</t>
  </si>
  <si>
    <t>Todos los procesos de Gestión Financiera</t>
  </si>
  <si>
    <t>Transversal Gestión Financiera</t>
  </si>
  <si>
    <t>Administrstiva</t>
  </si>
  <si>
    <t>Aseguramiento Corporativo</t>
  </si>
  <si>
    <t xml:space="preserve">Todos los procesos de Aseguramiento Corporativo </t>
  </si>
  <si>
    <t>Transversal Aseguramiento Corporativo</t>
  </si>
  <si>
    <t>Entrada</t>
  </si>
  <si>
    <t>Aspecto Ambiental</t>
  </si>
  <si>
    <t>Impacto Ambiental</t>
  </si>
  <si>
    <t>Consumo de Agua</t>
  </si>
  <si>
    <t>Energía</t>
  </si>
  <si>
    <t>Consumo de Energía</t>
  </si>
  <si>
    <t>1. Participación en  Formación Uso de Recursos Naturales
5. Conocer los Indicadores de Autoconsumo 
6. Conocer el Programa de uso eficiente y racional de la energía
7.  Participación en  la Estrategia de Sensibilización de ahorro de energía</t>
  </si>
  <si>
    <t>Papel</t>
  </si>
  <si>
    <t>Consumo de Papel</t>
  </si>
  <si>
    <t xml:space="preserve">1. Participación en  Formación Uso de Recursos Naturales
5. Conocer los Indicadores de la Huella de Carbono
6. Conocer el Programa de uso eficiente y ahorro del papel
7.  Participación en  la Estrategia de Sensibilización de ahorro de papel </t>
  </si>
  <si>
    <t>Combustible movíl</t>
  </si>
  <si>
    <t>1. Participación en  Formaciónde Gestión de Residuos
5. Conocer los Indicadores  ambientales
6. Conocer el  PGIRS
8.  Certificados de dispocisión u aprovechamiento</t>
  </si>
  <si>
    <t xml:space="preserve">1. Gestión Ambiental/Todos.
5. Gestión Ambiental/Todos
6.Gestión Ambiental/Todos
8. Gestión Ambiental/Proceso encargado de la dispoción final u aprovechamiento
</t>
  </si>
  <si>
    <t xml:space="preserve">Fallas en equipo </t>
  </si>
  <si>
    <t>Causas naturales</t>
  </si>
  <si>
    <t>ENTRADAS (CONSUMO) Y SALIDAS (GENERACION)</t>
  </si>
  <si>
    <t>Tipo de Aspecto</t>
  </si>
  <si>
    <t>Descripción</t>
  </si>
  <si>
    <t>Detalle</t>
  </si>
  <si>
    <t xml:space="preserve">Fuentes móviles vehiculares, plantas eléctricas </t>
  </si>
  <si>
    <t>Uso de Disolventes</t>
  </si>
  <si>
    <t>Ácidos de batería, Alcohol isopropílico Limpiador dieléctrico , Thiner , Varsol , Aceite dieléctrico , Aceite lubricante , Grasas , Vaselina , Barniz dieléctrico , Pintura anticorrosiva , Pintura Epoxica , Pintura esmalte , Pintura de vinilo , ACPM, Plaguicidas , Silica , Pesticidas , Nitrógeno, SF6, Raticidas , Insecticidas, Otros.</t>
  </si>
  <si>
    <t>Subestaciones encapsuladas, válvulas, aires acondicionados</t>
  </si>
  <si>
    <t>Actividades de oficina u  operativa con referencia a acto administrativo</t>
  </si>
  <si>
    <t>Actividades de Limpieza</t>
  </si>
  <si>
    <t>Actividades de poda, control de fauna, etc.</t>
  </si>
  <si>
    <t xml:space="preserve">Barniz Dieléctrico, Pintura Anticorrosiva, Pintura Epóxica, Pintura Esmalte, Pintura de Vinilo
</t>
  </si>
  <si>
    <t xml:space="preserve">Uso de sanitarios, lavamanos, consumo humano, aseo. </t>
  </si>
  <si>
    <t>Actividades operativas</t>
  </si>
  <si>
    <t>Proceso de facturación</t>
  </si>
  <si>
    <t>Proceso administrativo</t>
  </si>
  <si>
    <t xml:space="preserve">Actividades especificas del proceso, dependientes de electricidad </t>
  </si>
  <si>
    <t>Chatarra   de transformadores, condensadores y  varios herrajes.</t>
  </si>
  <si>
    <t>Libretas, borradores,papel,boligrafos,cartucheras, calendarios, carpetas, clips, etc.</t>
  </si>
  <si>
    <t xml:space="preserve">Residuos generados de centros de acopio, puntos ecológicos, etc. </t>
  </si>
  <si>
    <t>Residuos vegetales.</t>
  </si>
  <si>
    <t xml:space="preserve">Residuos generados de actividades de poda </t>
  </si>
  <si>
    <t xml:space="preserve">Residuos generados en la bodega de almacenamiento de productos </t>
  </si>
  <si>
    <t xml:space="preserve">Consumo de alimentos durante el turno.
Pasto por el desmonte. </t>
  </si>
  <si>
    <t>Aceites  de transformadores, condensadores y chatarra contaminada con bifenilos policlorados (PCBs),</t>
  </si>
  <si>
    <t>Baterías, luminarias, pilas, aceites y lubricantes usados, residuos de mantenimiento de equipos, guantes, tapabocas.</t>
  </si>
  <si>
    <t>Cambio de baterías, cambio de luminarias, cambio de equipos, Elementos de protección personal.</t>
  </si>
  <si>
    <t xml:space="preserve">Cableado, iluminación y arreglos de infraestructura </t>
  </si>
  <si>
    <t xml:space="preserve">Extintores, cilindros, productos químicos. </t>
  </si>
  <si>
    <t xml:space="preserve">Gases, extintores, etc. </t>
  </si>
  <si>
    <t>Transformador de potencia, Equipos PC, Cámaras, equipos de protección, equipo de telecontrol,  Equipos de medición, etc.</t>
  </si>
  <si>
    <t xml:space="preserve">Elementos de oficina (marcadores, esferos, papel autocopiante, papel carbón, papel térmico.), EPP, dotación. </t>
  </si>
  <si>
    <t xml:space="preserve">Artículos de oficina </t>
  </si>
  <si>
    <t>Generación de Residuos Biológicos</t>
  </si>
  <si>
    <t xml:space="preserve">Elementos biosanitario y cortopunzantes </t>
  </si>
  <si>
    <t>Resultantes de enfermería</t>
  </si>
  <si>
    <t xml:space="preserve">Uso equipos de mantenimiento </t>
  </si>
  <si>
    <t>Residuos generados en la poda de arboles</t>
  </si>
  <si>
    <t>Residuos generados en la tala de arboles</t>
  </si>
  <si>
    <t>Vertimientos líquidos domésticos (hidrosanitarios)</t>
  </si>
  <si>
    <t xml:space="preserve">Presencia de fauna en arboles que requieren ser podados  </t>
  </si>
  <si>
    <t>Descapote (Cambio de Uso de Suelo)</t>
  </si>
  <si>
    <t>Remoción de materiales, poda y tala de árboles</t>
  </si>
  <si>
    <t>Actividades de despeje de línea, proyecto, obra, etc.</t>
  </si>
  <si>
    <t xml:space="preserve">Fallas en los activos, tableros de control, corto circuito, o daños en las subestaciones etc. </t>
  </si>
  <si>
    <t xml:space="preserve">Derrame de sustacia </t>
  </si>
  <si>
    <t>Fuga de aceite  dielectrico de transformadores, Fugas de aceites moviles, derrame de aceites dielectricos  o sustancias  en actividades operativas.</t>
  </si>
  <si>
    <t>Fuga,quiebre, o daño  de las tuberias de agua de las instalaciones de la compañía.</t>
  </si>
  <si>
    <t>Catastrofes naturales</t>
  </si>
  <si>
    <t>Emergencias Ambientales  por origen natural.</t>
  </si>
  <si>
    <t>envases, cilindros y contenedores en contacto con estas sustancias y gases.</t>
  </si>
  <si>
    <t xml:space="preserve">Cambios en el uso del suelo </t>
  </si>
  <si>
    <t xml:space="preserve">
Remoción del suelo, cobertura vegetal, generación de emisiones atmosféricas, generación de ruido, generación de residuos, entre otros.
</t>
  </si>
  <si>
    <t>Serpientes, caracol africano, aves, perros gatos, murciélagos.</t>
  </si>
  <si>
    <t>Impresión</t>
  </si>
  <si>
    <t>Suspensión del servicio de agua</t>
  </si>
  <si>
    <t xml:space="preserve">Fuentes móviles o fijas, transformadores, SSEE., productos químicos </t>
  </si>
  <si>
    <t xml:space="preserve">Afectación del recurso forestal en la etapa constructiva del proyecto, los árboles que se ubican en los alrededores o interior de la instalación serán afectados por los trabajos.
</t>
  </si>
  <si>
    <t xml:space="preserve">Las actividades del proyecto generaran demanda en a contratación de la mano de obra. </t>
  </si>
  <si>
    <t xml:space="preserve"> Concertación de servidumbre, Restricciones de tráfico.</t>
  </si>
  <si>
    <t xml:space="preserve">Manejo y distribución de papel a los procesos de la compañía, manejo de aceptaciones de servicios impresas, facturas, y documentación impresa del archivo central. </t>
  </si>
  <si>
    <t xml:space="preserve">Quimicos: plaguicidas, desinfectantes, Aceites y lubricantes, Combustible, Gas. </t>
  </si>
  <si>
    <t>Cilindros: extintores, polvo quimico.</t>
  </si>
  <si>
    <t xml:space="preserve">Equipos de protección personal, </t>
  </si>
  <si>
    <t>Todos los  EPP en desuso</t>
  </si>
  <si>
    <t>Condiciones de Operación</t>
  </si>
  <si>
    <t>Tipo de Actividad</t>
  </si>
  <si>
    <t xml:space="preserve">Normal </t>
  </si>
  <si>
    <t>Tipo de Impacto</t>
  </si>
  <si>
    <t>Agotamiento de recursos naturales agua</t>
  </si>
  <si>
    <t>Cambio de las características fisicoquímicas y biológicas del agua.</t>
  </si>
  <si>
    <t>Agotamiento de recursos naturales energía</t>
  </si>
  <si>
    <t>Recursos para la generación de energía eléctrica</t>
  </si>
  <si>
    <t xml:space="preserve">Disminución de la vida útil del relleno sanitario </t>
  </si>
  <si>
    <t>Disminución de la vida útil de las celdas de seguridad.</t>
  </si>
  <si>
    <t>Aumento de la vida útil de las celdas de seguridad.</t>
  </si>
  <si>
    <t>Cambios en la calidad del aire, deterioro de la capa de ozono</t>
  </si>
  <si>
    <t xml:space="preserve">Contaminación visual </t>
  </si>
  <si>
    <t>Deterioro de la calidad de vida de las personas</t>
  </si>
  <si>
    <t xml:space="preserve">
Alteración de la base energética del sitio constituida por la biomasa en pie que sirve de hábitat a otras especies. La eliminación de la cobertura tiene   una repercusión directa en la calidad del paisaje y la fauna.</t>
  </si>
  <si>
    <t xml:space="preserve">Agua, Suelo: Derrame de aceite. 
Los vapores pueden formar mezclas explosivas con el aire.
 La mayoría de los vapores son más pesados que el aire, éstos se dispersarán a lo largo del suelo y se juntarán en las áreas bajas o confinadas (alcantarillas, sótanos, tanques), pueden crear incendios o peligro de explosión. </t>
  </si>
  <si>
    <t xml:space="preserve">Cambio en las características físico químicas del suelo
Contaminación por  explosión de vapor en interiores, exteriores o en alcantarillas.
El fuego puede producir gases irritantes, corrosivos y/o tóxicos
Las fugas resultantes del control del incendio o la dilución con agua, pueden causar contaminación.
Cambios por emergencias de origen natural u humana. </t>
  </si>
  <si>
    <t xml:space="preserve">Perdida o daño en la infraestructura y cambio de los recursos naturales </t>
  </si>
  <si>
    <t xml:space="preserve">Afectaciones por fallas antropicas </t>
  </si>
  <si>
    <t>Aguas residuales de uso domestico, alcantarillado</t>
  </si>
  <si>
    <t>papel, impresiones, factura, papel ecológico, artículos de oficina</t>
  </si>
  <si>
    <t>Deterioro de la capa de ozono, afectación de la calidad del aire, contaminación agua ( subterráneas y superficiales),  capa de suelo, generación de residuos, cambio en la calidad del aire, etc.</t>
  </si>
  <si>
    <t>Afectación del paisaje.
Erosión.
Desestabilización de taludes.
Afectación y/o disminución de fauna silvestre.
Cambio climático</t>
  </si>
  <si>
    <t>Mejoramiento de la calidad de vida de los habitantes.</t>
  </si>
  <si>
    <t>Actividades del proyecto que llegan a generar molestias en la comunidad.</t>
  </si>
  <si>
    <t xml:space="preserve">Frecuencia de Actividad </t>
  </si>
  <si>
    <t xml:space="preserve">Tipo de Actividad </t>
  </si>
  <si>
    <t>No.</t>
  </si>
  <si>
    <t>Rango</t>
  </si>
  <si>
    <t xml:space="preserve">Rango establecido combinado </t>
  </si>
  <si>
    <t>Alto</t>
  </si>
  <si>
    <t>El Impacto Ambiental supera los límites establecidos afectando las actividades que realiza la Organización, para lo cual se deben implementar o establecer controles adicionales.</t>
  </si>
  <si>
    <t>Sanción económica con pérdidas considerables para la operación, que genere parálisis de la actividad</t>
  </si>
  <si>
    <t>Tiene una incidencia negativa en la imagen de la organización en la comunidad que pueda afectar el desarrollo de las actividades.</t>
  </si>
  <si>
    <t>Medio</t>
  </si>
  <si>
    <t>El Impacto Ambiental se encuentra en los límites permisibles, para lo cual se debe evitar que se materialice implementando los controles adecuados.</t>
  </si>
  <si>
    <t>Multas que no afectan la operación</t>
  </si>
  <si>
    <t>Daño en la imagen a nivel local.</t>
  </si>
  <si>
    <t>Bajo</t>
  </si>
  <si>
    <t>El Impacto Ambiental se encuentra dentro de los rangos establecidos por la Organización o la legislación permitiendo asumir el control del mismo o se tiene imagen positiva ante la comunidad, por la gestión del aspectos ambiental que se está realizando.</t>
  </si>
  <si>
    <t>No hay incidencia financiera</t>
  </si>
  <si>
    <t>Imagen positiva de la organización de las actividades a desarrollar, resultado de las acciones frente al impacto ambiental.</t>
  </si>
  <si>
    <t>positivo</t>
  </si>
  <si>
    <t xml:space="preserve">El Impacto Ambiental beneficia a la organización </t>
  </si>
  <si>
    <t>Formula</t>
  </si>
  <si>
    <t>Casi Cierto</t>
  </si>
  <si>
    <t xml:space="preserve"> &gt; 0,7</t>
  </si>
  <si>
    <t>Muy Probable</t>
  </si>
  <si>
    <t>Entre &lt;= 0,7 y &gt;0,5</t>
  </si>
  <si>
    <t>Probable</t>
  </si>
  <si>
    <t>Entre &lt;= 0,5 y &gt;0,2</t>
  </si>
  <si>
    <t>Poco Probable</t>
  </si>
  <si>
    <t>Entre &lt;= 0,2 y &gt;0,1</t>
  </si>
  <si>
    <t>Remoto</t>
  </si>
  <si>
    <t xml:space="preserve"> &lt;=0,1</t>
  </si>
  <si>
    <t>365  días Calendario</t>
  </si>
  <si>
    <t># de dias que ocurre el aspecto / # días trabajados al año (365)</t>
  </si>
  <si>
    <t>De acuerdo a las siguientes valoraciones de riesgo vs control se deben realizar las siguientes acciones:</t>
  </si>
  <si>
    <r>
      <rPr>
        <b/>
        <sz val="11"/>
        <color theme="1"/>
        <rFont val="Calibri"/>
        <family val="2"/>
        <scheme val="minor"/>
      </rPr>
      <t>* Inaceptable:</t>
    </r>
    <r>
      <rPr>
        <sz val="11"/>
        <color theme="1"/>
        <rFont val="Calibri"/>
        <family val="2"/>
        <scheme val="minor"/>
      </rPr>
      <t xml:space="preserve"> Se deben tomar medidas de control de manera prioritaria, garantizando que las mismas mitigen asertivamente el riesgo identificado.</t>
    </r>
  </si>
  <si>
    <t>Inaceptable</t>
  </si>
  <si>
    <r>
      <rPr>
        <b/>
        <sz val="11"/>
        <color theme="1"/>
        <rFont val="Calibri"/>
        <family val="2"/>
        <scheme val="minor"/>
      </rPr>
      <t>* Tolerable:</t>
    </r>
    <r>
      <rPr>
        <sz val="11"/>
        <color theme="1"/>
        <rFont val="Calibri"/>
        <family val="2"/>
        <scheme val="minor"/>
      </rPr>
      <t xml:space="preserve"> Aunque no requiere atención inmediata, se deben analizar los controles existentes y la eficacia de su implementación.</t>
    </r>
  </si>
  <si>
    <t>Tolerable</t>
  </si>
  <si>
    <r>
      <rPr>
        <b/>
        <sz val="11"/>
        <color theme="1"/>
        <rFont val="Calibri"/>
        <family val="2"/>
        <scheme val="minor"/>
      </rPr>
      <t>* Aceptable:</t>
    </r>
    <r>
      <rPr>
        <sz val="11"/>
        <color theme="1"/>
        <rFont val="Calibri"/>
        <family val="2"/>
        <scheme val="minor"/>
      </rPr>
      <t xml:space="preserve"> No requiere ninguna acción sin embargo se recomienda analizar oportunidades de mejora.</t>
    </r>
  </si>
  <si>
    <t xml:space="preserve">Aceptable </t>
  </si>
  <si>
    <t xml:space="preserve">Minimo </t>
  </si>
  <si>
    <t>Moderado</t>
  </si>
  <si>
    <t xml:space="preserve">PROBABILIDAD </t>
  </si>
  <si>
    <t>Casi cierto</t>
  </si>
  <si>
    <t>Extremo</t>
  </si>
  <si>
    <t>severidad</t>
  </si>
  <si>
    <t>bajo</t>
  </si>
  <si>
    <t>medio</t>
  </si>
  <si>
    <t>alto</t>
  </si>
  <si>
    <t>ZONA RIESGO</t>
  </si>
  <si>
    <t>Severidad</t>
  </si>
  <si>
    <t>Probabilidad</t>
  </si>
  <si>
    <t>llave</t>
  </si>
  <si>
    <t>riesgo</t>
  </si>
  <si>
    <t>altoRemoto</t>
  </si>
  <si>
    <t>EXTREMO</t>
  </si>
  <si>
    <t>ROJO</t>
  </si>
  <si>
    <t>altoPoco Probable</t>
  </si>
  <si>
    <t>ALTO</t>
  </si>
  <si>
    <t>NARANJA</t>
  </si>
  <si>
    <t>altoProbable</t>
  </si>
  <si>
    <t>MODERADO</t>
  </si>
  <si>
    <t>AMARILLO</t>
  </si>
  <si>
    <t>altoMuy Probable</t>
  </si>
  <si>
    <t>BAJO</t>
  </si>
  <si>
    <t>VERDE</t>
  </si>
  <si>
    <t>altoCasi cierto</t>
  </si>
  <si>
    <t>MINIMO</t>
  </si>
  <si>
    <t>CELESTE</t>
  </si>
  <si>
    <t>medioRemoto</t>
  </si>
  <si>
    <t>Minimo</t>
  </si>
  <si>
    <t>medioPoco Probable</t>
  </si>
  <si>
    <t>medioProbable</t>
  </si>
  <si>
    <t>medioMuy Probable</t>
  </si>
  <si>
    <t>medioCasi cierto</t>
  </si>
  <si>
    <t>bajoRemoto</t>
  </si>
  <si>
    <t>bajoPoco Probable</t>
  </si>
  <si>
    <t>bajoProbable</t>
  </si>
  <si>
    <t>bajoMuy Probable</t>
  </si>
  <si>
    <t>bajoCasi cierto</t>
  </si>
  <si>
    <t>desde</t>
  </si>
  <si>
    <t xml:space="preserve">hasta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</si>
</sst>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36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AFFFFF"/>
        <bgColor indexed="64"/>
      </patternFill>
    </fill>
    <fill>
      <patternFill patternType="solid">
        <fgColor rgb="FFAFFFFF"/>
        <bgColor indexed="4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1" fillId="0" borderId="0" applyNumberFormat="0" applyFill="0" applyBorder="0" applyAlignment="0" applyProtection="0"/>
  </cellStyleXfs>
  <cellXfs count="20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2" fillId="4" borderId="1" xfId="0" applyFont="1" applyFill="1" applyBorder="1"/>
    <xf numFmtId="0" fontId="1" fillId="4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 wrapText="1"/>
    </xf>
    <xf numFmtId="0" fontId="3" fillId="6" borderId="0" xfId="1" applyFill="1"/>
    <xf numFmtId="0" fontId="12" fillId="5" borderId="1" xfId="1" applyFont="1" applyFill="1" applyBorder="1" applyAlignment="1">
      <alignment horizontal="center"/>
    </xf>
    <xf numFmtId="0" fontId="13" fillId="5" borderId="9" xfId="1" applyFont="1" applyFill="1" applyBorder="1" applyAlignment="1">
      <alignment horizontal="center"/>
    </xf>
    <xf numFmtId="0" fontId="13" fillId="5" borderId="1" xfId="1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/>
    <xf numFmtId="0" fontId="0" fillId="8" borderId="1" xfId="0" applyFill="1" applyBorder="1"/>
    <xf numFmtId="0" fontId="0" fillId="3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1" fillId="0" borderId="1" xfId="0" applyFont="1" applyBorder="1"/>
    <xf numFmtId="0" fontId="1" fillId="12" borderId="0" xfId="0" applyFont="1" applyFill="1"/>
    <xf numFmtId="0" fontId="0" fillId="0" borderId="0" xfId="0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4" fillId="0" borderId="0" xfId="0" applyFont="1"/>
    <xf numFmtId="0" fontId="0" fillId="2" borderId="1" xfId="0" applyFill="1" applyBorder="1"/>
    <xf numFmtId="0" fontId="1" fillId="0" borderId="0" xfId="0" applyFont="1" applyAlignment="1">
      <alignment wrapText="1"/>
    </xf>
    <xf numFmtId="0" fontId="15" fillId="14" borderId="1" xfId="1" applyFont="1" applyFill="1" applyBorder="1" applyAlignment="1">
      <alignment horizontal="center" vertical="center" wrapText="1"/>
    </xf>
    <xf numFmtId="0" fontId="15" fillId="14" borderId="1" xfId="1" applyFont="1" applyFill="1" applyBorder="1" applyAlignment="1">
      <alignment horizontal="left" vertical="center" wrapText="1"/>
    </xf>
    <xf numFmtId="0" fontId="15" fillId="14" borderId="1" xfId="1" applyFont="1" applyFill="1" applyBorder="1" applyAlignment="1">
      <alignment horizontal="center" wrapText="1"/>
    </xf>
    <xf numFmtId="0" fontId="15" fillId="15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1" fontId="14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14" fillId="0" borderId="1" xfId="0" applyFont="1" applyBorder="1"/>
    <xf numFmtId="0" fontId="20" fillId="0" borderId="0" xfId="0" applyFont="1" applyAlignment="1">
      <alignment wrapText="1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vertical="center" wrapText="1"/>
    </xf>
    <xf numFmtId="41" fontId="24" fillId="0" borderId="1" xfId="0" applyNumberFormat="1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6" fillId="0" borderId="1" xfId="0" applyFont="1" applyBorder="1" applyAlignment="1">
      <alignment wrapText="1"/>
    </xf>
    <xf numFmtId="0" fontId="26" fillId="0" borderId="0" xfId="0" applyFont="1"/>
    <xf numFmtId="0" fontId="0" fillId="9" borderId="0" xfId="0" applyFill="1"/>
    <xf numFmtId="0" fontId="0" fillId="9" borderId="4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0" fillId="16" borderId="0" xfId="0" applyFill="1"/>
    <xf numFmtId="0" fontId="0" fillId="16" borderId="1" xfId="0" applyFill="1" applyBorder="1"/>
    <xf numFmtId="0" fontId="0" fillId="16" borderId="1" xfId="0" applyFill="1" applyBorder="1" applyAlignment="1">
      <alignment wrapText="1"/>
    </xf>
    <xf numFmtId="0" fontId="27" fillId="14" borderId="1" xfId="1" applyFont="1" applyFill="1" applyBorder="1" applyAlignment="1">
      <alignment horizontal="center" wrapText="1"/>
    </xf>
    <xf numFmtId="0" fontId="27" fillId="14" borderId="1" xfId="1" applyFont="1" applyFill="1" applyBorder="1" applyAlignment="1">
      <alignment horizontal="center" vertical="center" wrapText="1"/>
    </xf>
    <xf numFmtId="0" fontId="27" fillId="15" borderId="1" xfId="1" applyFont="1" applyFill="1" applyBorder="1" applyAlignment="1">
      <alignment horizontal="center" vertical="center" wrapText="1"/>
    </xf>
    <xf numFmtId="0" fontId="27" fillId="14" borderId="1" xfId="1" applyFont="1" applyFill="1" applyBorder="1" applyAlignment="1">
      <alignment horizontal="left" vertical="center" wrapText="1"/>
    </xf>
    <xf numFmtId="0" fontId="24" fillId="0" borderId="1" xfId="0" applyFont="1" applyBorder="1"/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29" fillId="1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24" fillId="17" borderId="1" xfId="0" applyFont="1" applyFill="1" applyBorder="1" applyAlignment="1">
      <alignment wrapText="1"/>
    </xf>
    <xf numFmtId="0" fontId="24" fillId="17" borderId="1" xfId="0" applyFont="1" applyFill="1" applyBorder="1" applyAlignment="1">
      <alignment horizontal="left" vertical="center" wrapText="1"/>
    </xf>
    <xf numFmtId="0" fontId="24" fillId="18" borderId="1" xfId="0" applyFont="1" applyFill="1" applyBorder="1" applyAlignment="1">
      <alignment wrapText="1"/>
    </xf>
    <xf numFmtId="0" fontId="24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wrapText="1"/>
    </xf>
    <xf numFmtId="0" fontId="31" fillId="0" borderId="1" xfId="0" applyFont="1" applyBorder="1"/>
    <xf numFmtId="14" fontId="31" fillId="0" borderId="1" xfId="0" applyNumberFormat="1" applyFont="1" applyBorder="1"/>
    <xf numFmtId="14" fontId="3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15" fillId="15" borderId="1" xfId="1" applyFont="1" applyFill="1" applyBorder="1" applyAlignment="1">
      <alignment horizontal="center" vertical="center" wrapText="1"/>
    </xf>
    <xf numFmtId="0" fontId="15" fillId="14" borderId="1" xfId="1" applyFont="1" applyFill="1" applyBorder="1" applyAlignment="1">
      <alignment horizontal="center" vertical="center" wrapText="1"/>
    </xf>
    <xf numFmtId="0" fontId="15" fillId="14" borderId="1" xfId="1" applyFont="1" applyFill="1" applyBorder="1" applyAlignment="1">
      <alignment horizontal="center" wrapText="1"/>
    </xf>
    <xf numFmtId="0" fontId="17" fillId="14" borderId="1" xfId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2" fillId="0" borderId="1" xfId="2" applyFont="1" applyBorder="1" applyAlignment="1">
      <alignment horizontal="left"/>
    </xf>
    <xf numFmtId="0" fontId="18" fillId="13" borderId="2" xfId="1" applyFont="1" applyFill="1" applyBorder="1" applyAlignment="1">
      <alignment horizontal="center" vertical="center"/>
    </xf>
    <xf numFmtId="0" fontId="18" fillId="13" borderId="3" xfId="1" applyFont="1" applyFill="1" applyBorder="1" applyAlignment="1">
      <alignment horizontal="center" vertical="center"/>
    </xf>
    <xf numFmtId="0" fontId="18" fillId="13" borderId="8" xfId="1" applyFont="1" applyFill="1" applyBorder="1" applyAlignment="1">
      <alignment horizontal="center" vertical="center"/>
    </xf>
    <xf numFmtId="0" fontId="16" fillId="14" borderId="1" xfId="1" applyFont="1" applyFill="1" applyBorder="1" applyAlignment="1">
      <alignment horizontal="center" vertical="center" wrapText="1"/>
    </xf>
    <xf numFmtId="0" fontId="16" fillId="14" borderId="4" xfId="1" applyFont="1" applyFill="1" applyBorder="1" applyAlignment="1">
      <alignment horizontal="center" vertical="center" wrapText="1"/>
    </xf>
    <xf numFmtId="0" fontId="16" fillId="14" borderId="6" xfId="1" applyFont="1" applyFill="1" applyBorder="1" applyAlignment="1">
      <alignment horizontal="center" vertical="center" wrapText="1"/>
    </xf>
    <xf numFmtId="0" fontId="16" fillId="14" borderId="1" xfId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7" fillId="14" borderId="4" xfId="1" applyFont="1" applyFill="1" applyBorder="1" applyAlignment="1">
      <alignment horizontal="center" wrapText="1"/>
    </xf>
    <xf numFmtId="0" fontId="27" fillId="14" borderId="6" xfId="1" applyFont="1" applyFill="1" applyBorder="1" applyAlignment="1">
      <alignment horizontal="center" wrapText="1"/>
    </xf>
    <xf numFmtId="0" fontId="27" fillId="14" borderId="7" xfId="1" applyFont="1" applyFill="1" applyBorder="1" applyAlignment="1">
      <alignment horizontal="center" wrapText="1"/>
    </xf>
    <xf numFmtId="0" fontId="27" fillId="14" borderId="8" xfId="1" applyFont="1" applyFill="1" applyBorder="1" applyAlignment="1">
      <alignment horizontal="center" wrapText="1"/>
    </xf>
    <xf numFmtId="0" fontId="27" fillId="14" borderId="9" xfId="1" applyFont="1" applyFill="1" applyBorder="1" applyAlignment="1">
      <alignment horizontal="center" wrapText="1"/>
    </xf>
    <xf numFmtId="0" fontId="27" fillId="14" borderId="4" xfId="1" applyFont="1" applyFill="1" applyBorder="1" applyAlignment="1">
      <alignment horizontal="center" vertical="center" wrapText="1"/>
    </xf>
    <xf numFmtId="0" fontId="27" fillId="14" borderId="6" xfId="1" applyFont="1" applyFill="1" applyBorder="1" applyAlignment="1">
      <alignment horizontal="center" vertical="center" wrapText="1"/>
    </xf>
    <xf numFmtId="0" fontId="27" fillId="15" borderId="7" xfId="1" applyFont="1" applyFill="1" applyBorder="1" applyAlignment="1">
      <alignment horizontal="center" vertical="center" wrapText="1"/>
    </xf>
    <xf numFmtId="0" fontId="27" fillId="15" borderId="8" xfId="1" applyFont="1" applyFill="1" applyBorder="1" applyAlignment="1">
      <alignment horizontal="center" vertical="center" wrapText="1"/>
    </xf>
    <xf numFmtId="0" fontId="27" fillId="15" borderId="9" xfId="1" applyFont="1" applyFill="1" applyBorder="1" applyAlignment="1">
      <alignment horizontal="center" vertical="center" wrapText="1"/>
    </xf>
    <xf numFmtId="0" fontId="27" fillId="15" borderId="4" xfId="1" applyFont="1" applyFill="1" applyBorder="1" applyAlignment="1">
      <alignment horizontal="center" vertical="center" wrapText="1"/>
    </xf>
    <xf numFmtId="0" fontId="27" fillId="15" borderId="6" xfId="1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27" fillId="14" borderId="7" xfId="1" applyFont="1" applyFill="1" applyBorder="1" applyAlignment="1">
      <alignment horizontal="center" vertical="center" wrapText="1"/>
    </xf>
    <xf numFmtId="0" fontId="27" fillId="14" borderId="8" xfId="1" applyFont="1" applyFill="1" applyBorder="1" applyAlignment="1">
      <alignment horizontal="center" vertical="center" wrapText="1"/>
    </xf>
    <xf numFmtId="0" fontId="27" fillId="14" borderId="9" xfId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8" fillId="0" borderId="7" xfId="2" applyFont="1" applyBorder="1" applyAlignment="1">
      <alignment horizontal="left"/>
    </xf>
    <xf numFmtId="0" fontId="28" fillId="0" borderId="8" xfId="2" applyFont="1" applyBorder="1" applyAlignment="1">
      <alignment horizontal="left"/>
    </xf>
    <xf numFmtId="0" fontId="28" fillId="0" borderId="9" xfId="2" applyFont="1" applyBorder="1" applyAlignment="1">
      <alignment horizontal="left"/>
    </xf>
    <xf numFmtId="0" fontId="27" fillId="13" borderId="8" xfId="1" applyFont="1" applyFill="1" applyBorder="1" applyAlignment="1">
      <alignment horizontal="center" vertical="center"/>
    </xf>
    <xf numFmtId="0" fontId="27" fillId="13" borderId="27" xfId="1" applyFont="1" applyFill="1" applyBorder="1" applyAlignment="1">
      <alignment horizontal="center" vertical="center"/>
    </xf>
    <xf numFmtId="0" fontId="27" fillId="13" borderId="26" xfId="1" applyFont="1" applyFill="1" applyBorder="1" applyAlignment="1">
      <alignment horizontal="center" vertical="center"/>
    </xf>
    <xf numFmtId="0" fontId="27" fillId="14" borderId="4" xfId="1" applyFont="1" applyFill="1" applyBorder="1" applyAlignment="1">
      <alignment horizontal="left" vertical="center" wrapText="1"/>
    </xf>
    <xf numFmtId="0" fontId="27" fillId="14" borderId="6" xfId="1" applyFont="1" applyFill="1" applyBorder="1" applyAlignment="1">
      <alignment horizontal="left" vertical="center" wrapText="1"/>
    </xf>
    <xf numFmtId="0" fontId="27" fillId="14" borderId="1" xfId="1" applyFont="1" applyFill="1" applyBorder="1" applyAlignment="1">
      <alignment horizontal="left" vertical="center" wrapText="1"/>
    </xf>
    <xf numFmtId="0" fontId="27" fillId="15" borderId="1" xfId="1" applyFont="1" applyFill="1" applyBorder="1" applyAlignment="1">
      <alignment horizontal="center" vertical="center" wrapText="1"/>
    </xf>
    <xf numFmtId="0" fontId="27" fillId="14" borderId="1" xfId="1" applyFont="1" applyFill="1" applyBorder="1" applyAlignment="1">
      <alignment horizontal="center" vertical="center" wrapText="1"/>
    </xf>
    <xf numFmtId="0" fontId="27" fillId="14" borderId="1" xfId="1" applyFont="1" applyFill="1" applyBorder="1" applyAlignment="1">
      <alignment horizontal="center" wrapText="1"/>
    </xf>
    <xf numFmtId="0" fontId="28" fillId="0" borderId="1" xfId="2" applyFont="1" applyBorder="1" applyAlignment="1">
      <alignment horizontal="left"/>
    </xf>
    <xf numFmtId="0" fontId="27" fillId="13" borderId="2" xfId="1" applyFont="1" applyFill="1" applyBorder="1" applyAlignment="1">
      <alignment horizontal="center" vertical="center"/>
    </xf>
    <xf numFmtId="0" fontId="27" fillId="13" borderId="3" xfId="1" applyFont="1" applyFill="1" applyBorder="1" applyAlignment="1">
      <alignment horizontal="center" vertical="center"/>
    </xf>
    <xf numFmtId="0" fontId="29" fillId="1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center"/>
    </xf>
    <xf numFmtId="0" fontId="13" fillId="7" borderId="10" xfId="1" applyFont="1" applyFill="1" applyBorder="1" applyAlignment="1">
      <alignment horizontal="center"/>
    </xf>
    <xf numFmtId="0" fontId="13" fillId="7" borderId="0" xfId="1" applyFont="1" applyFill="1" applyAlignment="1">
      <alignment horizontal="center"/>
    </xf>
    <xf numFmtId="0" fontId="12" fillId="5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3" fillId="6" borderId="4" xfId="1" applyFill="1" applyBorder="1" applyAlignment="1">
      <alignment horizontal="justify" vertical="center" wrapText="1"/>
    </xf>
    <xf numFmtId="0" fontId="3" fillId="6" borderId="5" xfId="1" applyFill="1" applyBorder="1" applyAlignment="1">
      <alignment horizontal="justify" vertical="center" wrapText="1"/>
    </xf>
    <xf numFmtId="0" fontId="3" fillId="6" borderId="6" xfId="1" applyFill="1" applyBorder="1" applyAlignment="1">
      <alignment horizontal="justify" vertical="center" wrapText="1"/>
    </xf>
    <xf numFmtId="0" fontId="0" fillId="0" borderId="10" xfId="0" applyBorder="1" applyAlignment="1">
      <alignment horizontal="center"/>
    </xf>
    <xf numFmtId="0" fontId="3" fillId="6" borderId="1" xfId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2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432D85F1-2084-4524-A639-D8DAA80E1897}"/>
  </cellStyles>
  <dxfs count="1526"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fgColor rgb="FFFF0000"/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fgColor theme="4" tint="0.59996337778862885"/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fgColor theme="5"/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66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99"/>
      <color rgb="FFAFFFFF"/>
      <color rgb="FF66FF99"/>
      <color rgb="FF30BEBE"/>
      <color rgb="FF115E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727075</xdr:colOff>
      <xdr:row>0</xdr:row>
      <xdr:rowOff>107950</xdr:rowOff>
    </xdr:from>
    <xdr:to>
      <xdr:col>1</xdr:col>
      <xdr:colOff>1199562</xdr:colOff>
      <xdr:row>1</xdr:row>
      <xdr:rowOff>136092</xdr:rowOff>
    </xdr:to>
    <xdr:pic>
      <xdr:nvPicPr>
        <xdr:cNvPr id="3" name="Imagen 2" descr="Icono&#10;&#10;Descripción generada automáticamente">
          <a:extLst>
            <a:ext uri="{FF2B5EF4-FFF2-40B4-BE49-F238E27FC236}">
              <a16:creationId xmlns:a16="http://schemas.microsoft.com/office/drawing/2014/main" id="{EA2429DC-7296-4737-93EB-8A1AC330F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7075" y="107950"/>
          <a:ext cx="2390187" cy="847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3CD3A375-0312-450D-89D6-57C3FE44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041FA1C0-A71F-4CC3-99DC-FA949FED7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C925248C-9001-4BDB-BCE1-78D19408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F61E131A-5BB1-4673-9183-9B8C43603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3CF1BD91-A42B-4496-A44A-6F6998BCC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2</xdr:row>
      <xdr:rowOff>66675</xdr:rowOff>
    </xdr:from>
    <xdr:to>
      <xdr:col>9</xdr:col>
      <xdr:colOff>727524</xdr:colOff>
      <xdr:row>9</xdr:row>
      <xdr:rowOff>180587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6D9159-FEE3-4178-A899-FDA1FFE2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47675"/>
          <a:ext cx="7814124" cy="1456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3" name="Imagen 2" descr="Icono&#10;&#10;Descripción generada automáticamente">
          <a:extLst>
            <a:ext uri="{FF2B5EF4-FFF2-40B4-BE49-F238E27FC236}">
              <a16:creationId xmlns:a16="http://schemas.microsoft.com/office/drawing/2014/main" id="{E322C337-B3DD-4856-80EC-7E692723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3905250" cy="14378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BB61F237-35DA-4FDC-96F9-146D096A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5B4FF92A-26B6-4179-A1BE-DFE5B952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AC3B42B8-A53D-4143-9DBC-22560506F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C8514803-AEA1-4A21-9CDD-F3F41823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46C759CE-06B5-4669-9C14-7C602ACFF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4" name="Imagen 3" descr="Icono&#10;&#10;Descripción generada automáticamente">
          <a:extLst>
            <a:ext uri="{FF2B5EF4-FFF2-40B4-BE49-F238E27FC236}">
              <a16:creationId xmlns:a16="http://schemas.microsoft.com/office/drawing/2014/main" id="{7ED52AD6-0246-4798-976B-F5C195B2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1524000</xdr:colOff>
      <xdr:row>2</xdr:row>
      <xdr:rowOff>437717</xdr:rowOff>
    </xdr:to>
    <xdr:pic>
      <xdr:nvPicPr>
        <xdr:cNvPr id="5" name="Imagen 4" descr="Icono&#10;&#10;Descripción generada automáticamente">
          <a:extLst>
            <a:ext uri="{FF2B5EF4-FFF2-40B4-BE49-F238E27FC236}">
              <a16:creationId xmlns:a16="http://schemas.microsoft.com/office/drawing/2014/main" id="{C9358272-BAA3-486D-99A3-02395EC62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0" y="0"/>
          <a:ext cx="4064000" cy="1453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fileatl\Archivos\Documents%20and%20Settings\fotojapon\Configuraci&#243;n%20local\Archivos%20temporales%20de%20Internet\Content.Outlook\LZXYC9OM\LIQUIDACIONES\NOMINAS\NOMINAS%20SANTA%20MARTA\NOMINA%20FINAL%20ENERO%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ordinadorambiental\OneDrive%20-%20Air-e%20SAS%20ESP\Escritorio\Matriz%20%20AIA\Matriz%20AIA%202023%20AIR-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QUIPO%205\Configuraci&#243;n%20local\Archivos%20temporales%20de%20Internet\Content.IE5\ARA94LC1\NOMINA%20FINAL%20ENERO%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fileatl\Archivos\Documents%20and%20Settings\fotojapon\Configuraci&#243;n%20local\Archivos%20temporales%20de%20Internet\Content.Outlook\LZXYC9OM\JAVIER\CONCEP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SE%20DE%20DATOS%20DEL%20PERSONAL\NOMINAS\NOMINAS%20SANTA%20MARTA\Documents%20and%20Settings\EQUIPO%205\Configuraci&#243;n%20local\Archivos%20temporales%20de%20Internet\Content.IE5\W1AZ01I7\CONCEPT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ordinadorambiental\OneDrive%20-%20Air-e%20SAS%20ESP\Escritorio\Matriz%20%20AIA\GI.MA.16-FO.07%20Matriz%20de%20AIA_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fileatl\Archivos\Documents%20and%20Settings\fotojapon\Configuraci&#243;n%20local\Archivos%20temporales%20de%20Internet\Content.Outlook\LZXYC9OM\BASE%20DE%20DATOS%20DEL%20PERSONAL\NOMINAS\NOMINAS%20SANTA%20MARTA\NOMINA%20FINAL%20ENERO%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A0C97F\NOMINA%20FINAL%20MAYO%20DI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ATOS091541"/>
      <sheetName val="Listas_Compilado"/>
      <sheetName val="BASE DATO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ción Estrategica "/>
      <sheetName val="Gestión Regulatoria "/>
      <sheetName val="Gestión Integral "/>
      <sheetName val="Gestión Social Corporativa"/>
      <sheetName val="Planificación de Red"/>
      <sheetName val="Desarrollo"/>
      <sheetName val="Operaciones"/>
      <sheetName val="Mantenimiento"/>
      <sheetName val="Control de energía"/>
      <sheetName val="Calidad del Servicio"/>
      <sheetName val="Gestión datos de red"/>
      <sheetName val="Gestión de nuevos clientes"/>
      <sheetName val="Lectura Facturacion y reparto"/>
      <sheetName val="Gestión de cobro y recaudo"/>
      <sheetName val="Atención al cliente"/>
      <sheetName val="Gestión de órdenes de servicios"/>
      <sheetName val="Compras de energía"/>
      <sheetName val="Gestión de comunicaciones"/>
      <sheetName val="Gestión de bienes y servicios"/>
      <sheetName val="Gestión TIC"/>
      <sheetName val="Gestión Documental"/>
      <sheetName val="Recursos Humanos "/>
      <sheetName val="Servicios Generales "/>
      <sheetName val="Control de Cambios"/>
      <sheetName val="Aspectos Ambientales "/>
      <sheetName val="IA-CO"/>
      <sheetName val="Aspecto vs Impacto"/>
      <sheetName val="Severidad "/>
      <sheetName val="Probabilidad "/>
      <sheetName val="Riesgo"/>
      <sheetName val="Valoracíon del control"/>
      <sheetName val="Valoración Riesgo vs 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ATOS09154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184107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184107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stion de Cobro y Recaudo"/>
      <sheetName val="Lecrtura Facturacion y Reparto"/>
      <sheetName val="Gestion Nuevos Clientes"/>
      <sheetName val="Gestion de Datos de Red"/>
      <sheetName val="Calidad del Servicio"/>
      <sheetName val="Control de Energia"/>
      <sheetName val="Operacion"/>
      <sheetName val="Planificacion de Red"/>
      <sheetName val="Gestion Social Corporativa"/>
      <sheetName val="Gestion Regulatoria"/>
      <sheetName val="Compra de Energia"/>
      <sheetName val="Gestion TIC"/>
      <sheetName val="Servicios Generales"/>
      <sheetName val="Gestion Documental"/>
      <sheetName val="Direccion Estrategica"/>
      <sheetName val="Gestion Ordenes de Servicio"/>
      <sheetName val="Gestion de Bienes y Servicios"/>
      <sheetName val="Gestion de Recurso Humano"/>
      <sheetName val="Gestion de Comunicaciones"/>
      <sheetName val="Gestión Integral"/>
      <sheetName val="Hoja1"/>
      <sheetName val="Atencion al Cliente"/>
      <sheetName val="Desarrollo"/>
      <sheetName val="Mantenimiento"/>
      <sheetName val="ASPECTO AMBIENTAL"/>
      <sheetName val="IMPACTO AMBIENTAL"/>
      <sheetName val="PROBABILIDAD"/>
      <sheetName val="SEVERIDAD"/>
      <sheetName val="VAL CONTROL"/>
      <sheetName val="VR&amp;C"/>
      <sheetName val="ASPECTO AMBIENTAL (2)"/>
      <sheetName val="Control de Cambi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ATOS09154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DATOS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D84B-310F-4BC9-A6C3-514AB6C05829}">
  <sheetPr codeName="Hoja7"/>
  <dimension ref="A1:E9"/>
  <sheetViews>
    <sheetView zoomScale="70" zoomScaleNormal="70" workbookViewId="0">
      <selection activeCell="C8" sqref="C8:E8"/>
    </sheetView>
  </sheetViews>
  <sheetFormatPr defaultColWidth="11.42578125" defaultRowHeight="14.45"/>
  <cols>
    <col min="1" max="1" width="27.42578125" customWidth="1"/>
    <col min="2" max="2" width="35.140625" customWidth="1"/>
    <col min="4" max="4" width="43" customWidth="1"/>
    <col min="5" max="5" width="51.5703125" customWidth="1"/>
  </cols>
  <sheetData>
    <row r="1" spans="1:5" ht="64.5" customHeight="1">
      <c r="A1" s="136"/>
      <c r="B1" s="137"/>
      <c r="C1" s="127" t="s">
        <v>0</v>
      </c>
      <c r="D1" s="128"/>
      <c r="E1" s="4" t="s">
        <v>1</v>
      </c>
    </row>
    <row r="2" spans="1:5" ht="18.75" customHeight="1">
      <c r="A2" s="138"/>
      <c r="B2" s="139"/>
      <c r="C2" s="129"/>
      <c r="D2" s="130"/>
      <c r="E2" s="4" t="s">
        <v>2</v>
      </c>
    </row>
    <row r="3" spans="1:5">
      <c r="A3" s="131" t="s">
        <v>3</v>
      </c>
      <c r="B3" s="131"/>
      <c r="C3" s="131"/>
      <c r="D3" s="131"/>
      <c r="E3" s="131"/>
    </row>
    <row r="4" spans="1:5">
      <c r="A4" s="5" t="s">
        <v>4</v>
      </c>
      <c r="B4" s="5" t="s">
        <v>5</v>
      </c>
      <c r="C4" s="132" t="s">
        <v>6</v>
      </c>
      <c r="D4" s="132"/>
      <c r="E4" s="132"/>
    </row>
    <row r="5" spans="1:5" ht="15" customHeight="1">
      <c r="A5" s="34" t="s">
        <v>7</v>
      </c>
      <c r="B5" s="6">
        <v>45026</v>
      </c>
      <c r="C5" s="133" t="s">
        <v>8</v>
      </c>
      <c r="D5" s="134"/>
      <c r="E5" s="135"/>
    </row>
    <row r="6" spans="1:5" ht="56.25" customHeight="1">
      <c r="A6" s="34" t="s">
        <v>9</v>
      </c>
      <c r="B6" s="33">
        <v>45321</v>
      </c>
      <c r="C6" s="123" t="s">
        <v>10</v>
      </c>
      <c r="D6" s="124"/>
      <c r="E6" s="125"/>
    </row>
    <row r="7" spans="1:5" ht="53.25" customHeight="1">
      <c r="A7" s="34" t="s">
        <v>11</v>
      </c>
      <c r="B7" s="88">
        <v>45464</v>
      </c>
      <c r="C7" s="126" t="s">
        <v>12</v>
      </c>
      <c r="D7" s="126"/>
      <c r="E7" s="126"/>
    </row>
    <row r="8" spans="1:5" ht="86.1" customHeight="1">
      <c r="A8" s="34" t="s">
        <v>13</v>
      </c>
      <c r="B8" s="88">
        <v>46126</v>
      </c>
      <c r="C8" s="126" t="s">
        <v>14</v>
      </c>
      <c r="D8" s="126"/>
      <c r="E8" s="126"/>
    </row>
    <row r="9" spans="1:5" ht="15.6">
      <c r="A9" s="7"/>
      <c r="B9" s="7"/>
      <c r="C9" s="120"/>
      <c r="D9" s="121"/>
      <c r="E9" s="122"/>
    </row>
  </sheetData>
  <mergeCells count="9">
    <mergeCell ref="C9:E9"/>
    <mergeCell ref="C6:E6"/>
    <mergeCell ref="C7:E7"/>
    <mergeCell ref="C8:E8"/>
    <mergeCell ref="C1:D2"/>
    <mergeCell ref="A3:E3"/>
    <mergeCell ref="C4:E4"/>
    <mergeCell ref="C5:E5"/>
    <mergeCell ref="A1:B2"/>
  </mergeCells>
  <phoneticPr fontId="25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A8E8-6E49-4090-9426-36EFA4C47F18}">
  <dimension ref="A1:AD28"/>
  <sheetViews>
    <sheetView topLeftCell="A4"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107.2851562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60" customFormat="1" ht="134.25" customHeight="1">
      <c r="A10" s="55" t="s">
        <v>221</v>
      </c>
      <c r="B10" s="55" t="s">
        <v>222</v>
      </c>
      <c r="C10" s="56" t="s">
        <v>223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60" customFormat="1" ht="134.25" customHeight="1">
      <c r="A11" s="55" t="s">
        <v>221</v>
      </c>
      <c r="B11" s="55" t="s">
        <v>222</v>
      </c>
      <c r="C11" s="56" t="s">
        <v>223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3" si="0">SUM(M11:O11)</f>
        <v>14</v>
      </c>
      <c r="Q11" s="59">
        <f t="shared" ref="Q11:Q23" si="1">P11*L11</f>
        <v>56</v>
      </c>
      <c r="R11" s="58" t="str">
        <f t="shared" ref="R11:R27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18" si="3">IF(AND(AA11&lt;=1),"Aceptable",IF(AND(AA11&lt;=2),"Tolerable",IF(AND(AA11&lt;=3),"Inaceptable",IF(AA11&lt;=0,"FALTAN DATOS"))))</f>
        <v>Aceptable</v>
      </c>
      <c r="AC11" s="57"/>
      <c r="AD11" s="57"/>
    </row>
    <row r="12" spans="1:30" s="60" customFormat="1" ht="134.25" customHeight="1">
      <c r="A12" s="55" t="s">
        <v>221</v>
      </c>
      <c r="B12" s="55" t="s">
        <v>222</v>
      </c>
      <c r="C12" s="56" t="s">
        <v>223</v>
      </c>
      <c r="D12" s="57" t="s">
        <v>54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60" customFormat="1" ht="147.75" customHeight="1">
      <c r="A13" s="55" t="s">
        <v>221</v>
      </c>
      <c r="B13" s="55" t="s">
        <v>222</v>
      </c>
      <c r="C13" s="56" t="s">
        <v>223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60" customFormat="1" ht="134.25" customHeight="1">
      <c r="A14" s="55" t="s">
        <v>221</v>
      </c>
      <c r="B14" s="55" t="s">
        <v>222</v>
      </c>
      <c r="C14" s="56" t="s">
        <v>223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57"/>
    </row>
    <row r="15" spans="1:30" s="60" customFormat="1" ht="134.25" customHeight="1">
      <c r="A15" s="55" t="s">
        <v>221</v>
      </c>
      <c r="B15" s="55" t="s">
        <v>222</v>
      </c>
      <c r="C15" s="56" t="s">
        <v>223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60" customFormat="1" ht="134.25" customHeight="1">
      <c r="A16" s="55" t="s">
        <v>221</v>
      </c>
      <c r="B16" s="55" t="s">
        <v>222</v>
      </c>
      <c r="C16" s="56" t="s">
        <v>223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60" customFormat="1" ht="134.25" customHeight="1">
      <c r="A17" s="55" t="s">
        <v>221</v>
      </c>
      <c r="B17" s="55" t="s">
        <v>222</v>
      </c>
      <c r="C17" s="56" t="s">
        <v>223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60" customFormat="1" ht="134.25" customHeight="1">
      <c r="A18" s="55" t="s">
        <v>221</v>
      </c>
      <c r="B18" s="55" t="s">
        <v>222</v>
      </c>
      <c r="C18" s="56" t="s">
        <v>223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60" customFormat="1" ht="151.5" customHeight="1">
      <c r="A19" s="55" t="s">
        <v>221</v>
      </c>
      <c r="B19" s="55" t="s">
        <v>222</v>
      </c>
      <c r="C19" s="56" t="s">
        <v>223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60" customFormat="1" ht="134.25" customHeight="1">
      <c r="A20" s="55" t="s">
        <v>221</v>
      </c>
      <c r="B20" s="55" t="s">
        <v>222</v>
      </c>
      <c r="C20" s="56" t="s">
        <v>223</v>
      </c>
      <c r="D20" s="57" t="s">
        <v>100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s="61" customFormat="1" ht="183" customHeight="1">
      <c r="A21" s="55" t="s">
        <v>221</v>
      </c>
      <c r="B21" s="55" t="s">
        <v>224</v>
      </c>
      <c r="C21" s="56" t="s">
        <v>225</v>
      </c>
      <c r="D21" s="92" t="s">
        <v>103</v>
      </c>
      <c r="E21" s="57" t="s">
        <v>73</v>
      </c>
      <c r="F21" s="76" t="s">
        <v>67</v>
      </c>
      <c r="G21" s="57" t="s">
        <v>68</v>
      </c>
      <c r="H21" s="57" t="str">
        <f>VLOOKUP(G21,'Aspectos Ambientales '!$B$4:$C$61,2,FALSE)</f>
        <v xml:space="preserve">Fuentes móviles vehiculares, plantas eléctricas </v>
      </c>
      <c r="I21" s="57" t="s">
        <v>69</v>
      </c>
      <c r="J21" s="57" t="s">
        <v>70</v>
      </c>
      <c r="K21" s="57" t="str">
        <f>VLOOKUP(J21,'IA-CO'!$G$4:$H$25,2,FALSE)</f>
        <v>Cambios en la calidad del aire, deterioro de la capa de ozono</v>
      </c>
      <c r="L21" s="58">
        <v>3</v>
      </c>
      <c r="M21" s="58">
        <v>9</v>
      </c>
      <c r="N21" s="58">
        <v>2</v>
      </c>
      <c r="O21" s="58">
        <v>2</v>
      </c>
      <c r="P21" s="59">
        <f t="shared" si="0"/>
        <v>13</v>
      </c>
      <c r="Q21" s="59">
        <f t="shared" si="1"/>
        <v>39</v>
      </c>
      <c r="R21" s="58" t="str">
        <f t="shared" si="2"/>
        <v>BAJO</v>
      </c>
      <c r="S21" s="58"/>
      <c r="T21" s="58"/>
      <c r="U21" s="58"/>
      <c r="V21" s="58"/>
      <c r="W21" s="58"/>
      <c r="X21" s="58"/>
      <c r="Y21" s="58"/>
      <c r="Z21" s="58"/>
      <c r="AA21" s="58"/>
      <c r="AB21" s="57"/>
      <c r="AC21" s="57"/>
      <c r="AD21" s="57"/>
    </row>
    <row r="22" spans="1:30" s="61" customFormat="1" ht="161.25" customHeight="1">
      <c r="A22" s="55" t="s">
        <v>221</v>
      </c>
      <c r="B22" s="55" t="s">
        <v>224</v>
      </c>
      <c r="C22" s="56" t="s">
        <v>225</v>
      </c>
      <c r="D22" s="57" t="s">
        <v>54</v>
      </c>
      <c r="E22" s="57" t="s">
        <v>73</v>
      </c>
      <c r="F22" s="76" t="s">
        <v>85</v>
      </c>
      <c r="G22" s="57" t="s">
        <v>209</v>
      </c>
      <c r="H22" s="57" t="str">
        <f>VLOOKUP(G22,'Aspectos Ambientales '!$B$4:$C$61,2,FALSE)</f>
        <v xml:space="preserve">Residuos generados en la bodega de almacenamiento de productos </v>
      </c>
      <c r="I22" s="57" t="s">
        <v>76</v>
      </c>
      <c r="J22" s="57" t="s">
        <v>77</v>
      </c>
      <c r="K22" s="57" t="str">
        <f>VLOOKUP(J22,'IA-CO'!$G$4:$H$25,2,FALSE)</f>
        <v>Disminución de la vida útil de las celdas de seguridad.</v>
      </c>
      <c r="L22" s="58">
        <v>3</v>
      </c>
      <c r="M22" s="58">
        <v>9</v>
      </c>
      <c r="N22" s="58">
        <v>2</v>
      </c>
      <c r="O22" s="58">
        <v>2</v>
      </c>
      <c r="P22" s="59">
        <f t="shared" si="0"/>
        <v>13</v>
      </c>
      <c r="Q22" s="59">
        <f t="shared" si="1"/>
        <v>39</v>
      </c>
      <c r="R22" s="58" t="str">
        <f t="shared" si="2"/>
        <v>BAJO</v>
      </c>
      <c r="S22" s="58"/>
      <c r="T22" s="58" t="s">
        <v>108</v>
      </c>
      <c r="U22" s="58" t="s">
        <v>108</v>
      </c>
      <c r="V22" s="58" t="s">
        <v>108</v>
      </c>
      <c r="W22" s="58"/>
      <c r="X22" s="58" t="s">
        <v>108</v>
      </c>
      <c r="Y22" s="58"/>
      <c r="Z22" s="58"/>
      <c r="AA22" s="58"/>
      <c r="AB22" s="57"/>
      <c r="AC22" s="57"/>
      <c r="AD22" s="57"/>
    </row>
    <row r="23" spans="1:30" s="61" customFormat="1" ht="171.75" customHeight="1">
      <c r="A23" s="55" t="s">
        <v>221</v>
      </c>
      <c r="B23" s="55" t="s">
        <v>224</v>
      </c>
      <c r="C23" s="56" t="s">
        <v>225</v>
      </c>
      <c r="D23" s="57" t="s">
        <v>54</v>
      </c>
      <c r="E23" s="57" t="s">
        <v>73</v>
      </c>
      <c r="F23" s="76" t="s">
        <v>85</v>
      </c>
      <c r="G23" s="57" t="s">
        <v>167</v>
      </c>
      <c r="H23" s="57" t="str">
        <f>VLOOKUP(G23,'Aspectos Ambientales '!$B$4:$C$61,2,FALSE)</f>
        <v>Transformador de potencia, Equipos PC, Cámaras, equipos de protección, equipo de telecontrol,  Equipos de medición, etc.</v>
      </c>
      <c r="I23" s="57" t="s">
        <v>76</v>
      </c>
      <c r="J23" s="57" t="s">
        <v>88</v>
      </c>
      <c r="K23" s="57" t="str">
        <f>VLOOKUP(J23,'IA-CO'!$G$4:$H$25,2,FALSE)</f>
        <v>Aumento de la vida útil de las celdas de seguridad.</v>
      </c>
      <c r="L23" s="58">
        <v>3</v>
      </c>
      <c r="M23" s="58">
        <v>9</v>
      </c>
      <c r="N23" s="58">
        <v>2</v>
      </c>
      <c r="O23" s="58">
        <v>2</v>
      </c>
      <c r="P23" s="59">
        <f t="shared" si="0"/>
        <v>13</v>
      </c>
      <c r="Q23" s="59">
        <f t="shared" si="1"/>
        <v>39</v>
      </c>
      <c r="R23" s="58" t="str">
        <f t="shared" si="2"/>
        <v>BAJO</v>
      </c>
      <c r="S23" s="58"/>
      <c r="T23" s="58" t="s">
        <v>108</v>
      </c>
      <c r="U23" s="58" t="s">
        <v>108</v>
      </c>
      <c r="V23" s="58" t="s">
        <v>108</v>
      </c>
      <c r="W23" s="58"/>
      <c r="X23" s="58" t="s">
        <v>108</v>
      </c>
      <c r="Y23" s="58"/>
      <c r="Z23" s="58"/>
      <c r="AA23" s="58"/>
      <c r="AB23" s="57"/>
      <c r="AC23" s="57"/>
      <c r="AD23" s="57"/>
    </row>
    <row r="24" spans="1:30" s="60" customFormat="1" ht="134.25" customHeight="1">
      <c r="A24" s="55" t="s">
        <v>221</v>
      </c>
      <c r="B24" s="55" t="s">
        <v>224</v>
      </c>
      <c r="C24" s="56" t="s">
        <v>225</v>
      </c>
      <c r="D24" s="57" t="s">
        <v>103</v>
      </c>
      <c r="E24" s="57" t="s">
        <v>73</v>
      </c>
      <c r="F24" s="57" t="s">
        <v>104</v>
      </c>
      <c r="G24" s="57" t="s">
        <v>105</v>
      </c>
      <c r="H24" s="57" t="str">
        <f>VLOOKUP(G24,'Aspectos Ambientales '!$B$4:$C$61,2,FALSE)</f>
        <v xml:space="preserve">Fallas en los activos, tableros de control, corto circuito, o daños en las subestaciones etc. </v>
      </c>
      <c r="I24" s="57" t="s">
        <v>106</v>
      </c>
      <c r="J24" s="57" t="s">
        <v>107</v>
      </c>
      <c r="K24" s="57" t="str">
        <f>VLOOKUP(J24,'IA-CO'!$G$4:$H$25,2,FALSE)</f>
        <v>Deterioro de la capa de ozono, afectación de la calidad del aire, contaminación agua ( subterráneas y superficiales),  capa de suelo, generación de residuos, cambio en la calidad del aire, etc.</v>
      </c>
      <c r="L24" s="58">
        <v>2</v>
      </c>
      <c r="M24" s="58">
        <v>25</v>
      </c>
      <c r="N24" s="58">
        <v>5</v>
      </c>
      <c r="O24" s="58">
        <v>5</v>
      </c>
      <c r="P24" s="59">
        <f>SUM(M24:O24)</f>
        <v>35</v>
      </c>
      <c r="Q24" s="59">
        <f>P24*L24</f>
        <v>70</v>
      </c>
      <c r="R24" s="58" t="str">
        <f t="shared" si="2"/>
        <v>ALTO</v>
      </c>
      <c r="S24" s="58"/>
      <c r="T24" s="58"/>
      <c r="U24" s="58"/>
      <c r="V24" s="58"/>
      <c r="W24" s="58"/>
      <c r="X24" s="58" t="s">
        <v>108</v>
      </c>
      <c r="Y24" s="58" t="s">
        <v>109</v>
      </c>
      <c r="Z24" s="58" t="s">
        <v>110</v>
      </c>
      <c r="AA24" s="58">
        <v>1</v>
      </c>
      <c r="AB24" s="57" t="str">
        <f t="shared" ref="AB24:AB27" si="4">IF(AND(AA24&lt;=1),"Aceptable",IF(AND(AA24&lt;=2),"Tolerable",IF(AND(AA24&lt;=3),"Inaceptable",IF(AA24&lt;=0,"FALTAN DATOS"))))</f>
        <v>Aceptable</v>
      </c>
      <c r="AC24" s="57"/>
      <c r="AD24" s="57"/>
    </row>
    <row r="25" spans="1:30" s="60" customFormat="1" ht="134.25" customHeight="1">
      <c r="A25" s="55" t="s">
        <v>221</v>
      </c>
      <c r="B25" s="55" t="s">
        <v>224</v>
      </c>
      <c r="C25" s="56" t="s">
        <v>225</v>
      </c>
      <c r="D25" s="57" t="s">
        <v>103</v>
      </c>
      <c r="E25" s="57" t="s">
        <v>73</v>
      </c>
      <c r="F25" s="57" t="s">
        <v>219</v>
      </c>
      <c r="G25" s="57" t="s">
        <v>220</v>
      </c>
      <c r="H25" s="57" t="str">
        <f>VLOOKUP(G25,'Aspectos Ambientales '!$B$4:$C$61,2,FALSE)</f>
        <v>Fuga de aceite  dielectrico de transformadores, Fugas de aceites moviles, derrame de aceites dielectricos  o sustancias  en actividades operativas.</v>
      </c>
      <c r="I25" s="57" t="s">
        <v>106</v>
      </c>
      <c r="J25" s="57" t="s">
        <v>107</v>
      </c>
      <c r="K25" s="57" t="str">
        <f>VLOOKUP(J25,'IA-CO'!$G$4:$H$25,2,FALSE)</f>
        <v>Deterioro de la capa de ozono, afectación de la calidad del aire, contaminación agua ( subterráneas y superficiales),  capa de suelo, generación de residuos, cambio en la calidad del aire, etc.</v>
      </c>
      <c r="L25" s="58">
        <v>3</v>
      </c>
      <c r="M25" s="58">
        <v>25</v>
      </c>
      <c r="N25" s="58">
        <v>3</v>
      </c>
      <c r="O25" s="58">
        <v>3</v>
      </c>
      <c r="P25" s="59">
        <f t="shared" ref="P25:P27" si="5">SUM(M25:O25)</f>
        <v>31</v>
      </c>
      <c r="Q25" s="59">
        <f t="shared" ref="Q25:Q27" si="6">P25*L25</f>
        <v>93</v>
      </c>
      <c r="R25" s="58" t="str">
        <f t="shared" si="2"/>
        <v>ALTO</v>
      </c>
      <c r="S25" s="58"/>
      <c r="T25" s="58"/>
      <c r="U25" s="58"/>
      <c r="V25" s="58"/>
      <c r="W25" s="58"/>
      <c r="X25" s="58" t="s">
        <v>108</v>
      </c>
      <c r="Y25" s="58" t="s">
        <v>109</v>
      </c>
      <c r="Z25" s="58" t="s">
        <v>110</v>
      </c>
      <c r="AA25" s="58">
        <v>1</v>
      </c>
      <c r="AB25" s="57" t="str">
        <f t="shared" si="4"/>
        <v>Aceptable</v>
      </c>
      <c r="AC25" s="57"/>
      <c r="AD25" s="57"/>
    </row>
    <row r="26" spans="1:30" s="60" customFormat="1" ht="134.25" customHeight="1">
      <c r="A26" s="55" t="s">
        <v>221</v>
      </c>
      <c r="B26" s="55" t="s">
        <v>224</v>
      </c>
      <c r="C26" s="56" t="s">
        <v>225</v>
      </c>
      <c r="D26" s="92" t="s">
        <v>100</v>
      </c>
      <c r="E26" s="57" t="s">
        <v>73</v>
      </c>
      <c r="F26" s="57" t="s">
        <v>111</v>
      </c>
      <c r="G26" s="57" t="s">
        <v>112</v>
      </c>
      <c r="H26" s="57" t="str">
        <f>VLOOKUP(G26,'Aspectos Ambientales '!$B$4:$C$61,2,FALSE)</f>
        <v>Fuga,quiebre, o daño  de las tuberias de agua de las instalaciones de la compañía.</v>
      </c>
      <c r="I26" s="57" t="s">
        <v>106</v>
      </c>
      <c r="J26" s="57" t="s">
        <v>107</v>
      </c>
      <c r="K26" s="57" t="str">
        <f>VLOOKUP(J26,'IA-CO'!$G$4:$H$25,2,FALSE)</f>
        <v>Deterioro de la capa de ozono, afectación de la calidad del aire, contaminación agua ( subterráneas y superficiales),  capa de suelo, generación de residuos, cambio en la calidad del aire, etc.</v>
      </c>
      <c r="L26" s="58">
        <v>3</v>
      </c>
      <c r="M26" s="58">
        <v>9</v>
      </c>
      <c r="N26" s="58">
        <v>5</v>
      </c>
      <c r="O26" s="58">
        <v>3</v>
      </c>
      <c r="P26" s="59">
        <f t="shared" si="5"/>
        <v>17</v>
      </c>
      <c r="Q26" s="59">
        <f t="shared" si="6"/>
        <v>51</v>
      </c>
      <c r="R26" s="58" t="str">
        <f t="shared" si="2"/>
        <v>BAJO</v>
      </c>
      <c r="S26" s="58"/>
      <c r="T26" s="58"/>
      <c r="U26" s="58"/>
      <c r="V26" s="58"/>
      <c r="W26" s="58"/>
      <c r="X26" s="58" t="s">
        <v>108</v>
      </c>
      <c r="Y26" s="58" t="s">
        <v>109</v>
      </c>
      <c r="Z26" s="58" t="s">
        <v>110</v>
      </c>
      <c r="AA26" s="58">
        <v>1</v>
      </c>
      <c r="AB26" s="57" t="str">
        <f t="shared" si="4"/>
        <v>Aceptable</v>
      </c>
      <c r="AC26" s="57"/>
      <c r="AD26" s="57"/>
    </row>
    <row r="27" spans="1:30" s="60" customFormat="1" ht="134.25" customHeight="1">
      <c r="A27" s="55" t="s">
        <v>221</v>
      </c>
      <c r="B27" s="55" t="s">
        <v>224</v>
      </c>
      <c r="C27" s="56" t="s">
        <v>225</v>
      </c>
      <c r="D27" s="57" t="s">
        <v>103</v>
      </c>
      <c r="E27" s="57" t="s">
        <v>73</v>
      </c>
      <c r="F27" s="57" t="s">
        <v>113</v>
      </c>
      <c r="G27" s="57" t="s">
        <v>114</v>
      </c>
      <c r="H27" s="57" t="str">
        <f>VLOOKUP(G27,'Aspectos Ambientales '!$B$4:$C$61,2,FALSE)</f>
        <v>Emergencias Ambientales  por origen natural.</v>
      </c>
      <c r="I27" s="57" t="s">
        <v>106</v>
      </c>
      <c r="J27" s="57" t="s">
        <v>107</v>
      </c>
      <c r="K27" s="57" t="str">
        <f>VLOOKUP(J27,'IA-CO'!$G$4:$H$25,2,FALSE)</f>
        <v>Deterioro de la capa de ozono, afectación de la calidad del aire, contaminación agua ( subterráneas y superficiales),  capa de suelo, generación de residuos, cambio en la calidad del aire, etc.</v>
      </c>
      <c r="L27" s="58">
        <v>2</v>
      </c>
      <c r="M27" s="58">
        <v>25</v>
      </c>
      <c r="N27" s="58">
        <v>5</v>
      </c>
      <c r="O27" s="58">
        <v>5</v>
      </c>
      <c r="P27" s="59">
        <f t="shared" si="5"/>
        <v>35</v>
      </c>
      <c r="Q27" s="59">
        <f t="shared" si="6"/>
        <v>70</v>
      </c>
      <c r="R27" s="58" t="str">
        <f t="shared" si="2"/>
        <v>ALTO</v>
      </c>
      <c r="S27" s="58"/>
      <c r="T27" s="58"/>
      <c r="U27" s="58"/>
      <c r="V27" s="58"/>
      <c r="W27" s="58"/>
      <c r="X27" s="58" t="s">
        <v>108</v>
      </c>
      <c r="Y27" s="58" t="s">
        <v>109</v>
      </c>
      <c r="Z27" s="58" t="s">
        <v>110</v>
      </c>
      <c r="AA27" s="58">
        <v>1</v>
      </c>
      <c r="AB27" s="57" t="str">
        <f t="shared" si="4"/>
        <v>Aceptable</v>
      </c>
      <c r="AC27" s="57"/>
      <c r="AD27" s="57"/>
    </row>
    <row r="28" spans="1:30" s="61" customFormat="1" ht="111.75" customHeight="1">
      <c r="C28" s="62"/>
      <c r="H28" s="60"/>
      <c r="J28" s="60"/>
      <c r="K28" s="60"/>
      <c r="L28" s="63"/>
      <c r="M28" s="63"/>
      <c r="N28" s="63"/>
      <c r="O28" s="63"/>
      <c r="P28" s="63"/>
      <c r="Q28" s="63"/>
    </row>
  </sheetData>
  <autoFilter ref="A9:AD21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576" priority="26" operator="equal">
      <formula>"INACEPTABLE"</formula>
    </cfRule>
    <cfRule type="cellIs" dxfId="575" priority="27" operator="equal">
      <formula>"TOLERABLE"</formula>
    </cfRule>
    <cfRule type="cellIs" dxfId="574" priority="28" operator="equal">
      <formula>"ACEPTABLE"</formula>
    </cfRule>
    <cfRule type="cellIs" dxfId="573" priority="29" stopIfTrue="1" operator="equal">
      <formula>"MINIMO"</formula>
    </cfRule>
    <cfRule type="cellIs" dxfId="572" priority="30" stopIfTrue="1" operator="equal">
      <formula>"BAJO"</formula>
    </cfRule>
    <cfRule type="cellIs" dxfId="571" priority="31" stopIfTrue="1" operator="equal">
      <formula>"MODERADO"</formula>
    </cfRule>
    <cfRule type="cellIs" dxfId="570" priority="32" stopIfTrue="1" operator="equal">
      <formula>"ALTO"</formula>
    </cfRule>
    <cfRule type="cellIs" dxfId="569" priority="33" stopIfTrue="1" operator="equal">
      <formula>"EXTREMO"</formula>
    </cfRule>
  </conditionalFormatting>
  <conditionalFormatting sqref="C8:E8">
    <cfRule type="cellIs" dxfId="568" priority="95" operator="equal">
      <formula>"INACEPTABLE"</formula>
    </cfRule>
    <cfRule type="cellIs" dxfId="567" priority="96" operator="equal">
      <formula>"TOLERABLE"</formula>
    </cfRule>
    <cfRule type="cellIs" dxfId="566" priority="97" operator="equal">
      <formula>"ACEPTABLE"</formula>
    </cfRule>
    <cfRule type="cellIs" dxfId="565" priority="98" stopIfTrue="1" operator="equal">
      <formula>"MINIMO"</formula>
    </cfRule>
    <cfRule type="cellIs" dxfId="564" priority="99" stopIfTrue="1" operator="equal">
      <formula>"BAJO"</formula>
    </cfRule>
    <cfRule type="cellIs" dxfId="563" priority="100" stopIfTrue="1" operator="equal">
      <formula>"MODERADO"</formula>
    </cfRule>
    <cfRule type="cellIs" dxfId="562" priority="101" stopIfTrue="1" operator="equal">
      <formula>"ALTO"</formula>
    </cfRule>
    <cfRule type="cellIs" dxfId="561" priority="102" stopIfTrue="1" operator="equal">
      <formula>"EXTREMO"</formula>
    </cfRule>
  </conditionalFormatting>
  <conditionalFormatting sqref="F8:F9">
    <cfRule type="cellIs" dxfId="560" priority="63" operator="equal">
      <formula>"INACEPTABLE"</formula>
    </cfRule>
    <cfRule type="cellIs" dxfId="559" priority="64" operator="equal">
      <formula>"TOLERABLE"</formula>
    </cfRule>
    <cfRule type="cellIs" dxfId="558" priority="65" operator="equal">
      <formula>"ACEPTABLE"</formula>
    </cfRule>
    <cfRule type="cellIs" dxfId="557" priority="66" stopIfTrue="1" operator="equal">
      <formula>"MINIMO"</formula>
    </cfRule>
    <cfRule type="cellIs" dxfId="556" priority="67" stopIfTrue="1" operator="equal">
      <formula>"BAJO"</formula>
    </cfRule>
    <cfRule type="cellIs" dxfId="555" priority="68" stopIfTrue="1" operator="equal">
      <formula>"MODERADO"</formula>
    </cfRule>
    <cfRule type="cellIs" dxfId="554" priority="69" stopIfTrue="1" operator="equal">
      <formula>"ALTO"</formula>
    </cfRule>
    <cfRule type="cellIs" dxfId="553" priority="70" stopIfTrue="1" operator="equal">
      <formula>"EXTREMO"</formula>
    </cfRule>
  </conditionalFormatting>
  <conditionalFormatting sqref="G9:K9">
    <cfRule type="cellIs" dxfId="552" priority="55" operator="equal">
      <formula>"INACEPTABLE"</formula>
    </cfRule>
    <cfRule type="cellIs" dxfId="551" priority="56" operator="equal">
      <formula>"TOLERABLE"</formula>
    </cfRule>
    <cfRule type="cellIs" dxfId="550" priority="57" operator="equal">
      <formula>"ACEPTABLE"</formula>
    </cfRule>
    <cfRule type="cellIs" dxfId="549" priority="58" stopIfTrue="1" operator="equal">
      <formula>"MINIMO"</formula>
    </cfRule>
    <cfRule type="cellIs" dxfId="548" priority="59" stopIfTrue="1" operator="equal">
      <formula>"BAJO"</formula>
    </cfRule>
    <cfRule type="cellIs" dxfId="547" priority="60" stopIfTrue="1" operator="equal">
      <formula>"MODERADO"</formula>
    </cfRule>
    <cfRule type="cellIs" dxfId="546" priority="61" stopIfTrue="1" operator="equal">
      <formula>"ALTO"</formula>
    </cfRule>
    <cfRule type="cellIs" dxfId="545" priority="62" stopIfTrue="1" operator="equal">
      <formula>"EXTREMO"</formula>
    </cfRule>
  </conditionalFormatting>
  <conditionalFormatting sqref="I8">
    <cfRule type="cellIs" dxfId="544" priority="47" operator="equal">
      <formula>"INACEPTABLE"</formula>
    </cfRule>
    <cfRule type="cellIs" dxfId="543" priority="48" operator="equal">
      <formula>"TOLERABLE"</formula>
    </cfRule>
    <cfRule type="cellIs" dxfId="542" priority="49" operator="equal">
      <formula>"ACEPTABLE"</formula>
    </cfRule>
    <cfRule type="cellIs" dxfId="541" priority="50" stopIfTrue="1" operator="equal">
      <formula>"MINIMO"</formula>
    </cfRule>
    <cfRule type="cellIs" dxfId="540" priority="51" stopIfTrue="1" operator="equal">
      <formula>"BAJO"</formula>
    </cfRule>
    <cfRule type="cellIs" dxfId="539" priority="52" stopIfTrue="1" operator="equal">
      <formula>"MODERADO"</formula>
    </cfRule>
    <cfRule type="cellIs" dxfId="538" priority="53" stopIfTrue="1" operator="equal">
      <formula>"ALTO"</formula>
    </cfRule>
    <cfRule type="cellIs" dxfId="537" priority="54" stopIfTrue="1" operator="equal">
      <formula>"EXTREMO"</formula>
    </cfRule>
  </conditionalFormatting>
  <conditionalFormatting sqref="L7">
    <cfRule type="cellIs" dxfId="536" priority="79" operator="equal">
      <formula>"INACEPTABLE"</formula>
    </cfRule>
    <cfRule type="cellIs" dxfId="535" priority="80" operator="equal">
      <formula>"TOLERABLE"</formula>
    </cfRule>
    <cfRule type="cellIs" dxfId="534" priority="81" operator="equal">
      <formula>"ACEPTABLE"</formula>
    </cfRule>
    <cfRule type="cellIs" dxfId="533" priority="82" stopIfTrue="1" operator="equal">
      <formula>"MINIMO"</formula>
    </cfRule>
    <cfRule type="cellIs" dxfId="532" priority="83" stopIfTrue="1" operator="equal">
      <formula>"BAJO"</formula>
    </cfRule>
    <cfRule type="cellIs" dxfId="531" priority="84" stopIfTrue="1" operator="equal">
      <formula>"MODERADO"</formula>
    </cfRule>
    <cfRule type="cellIs" dxfId="530" priority="85" stopIfTrue="1" operator="equal">
      <formula>"ALTO"</formula>
    </cfRule>
    <cfRule type="cellIs" dxfId="529" priority="86" stopIfTrue="1" operator="equal">
      <formula>"EXTREMO"</formula>
    </cfRule>
  </conditionalFormatting>
  <conditionalFormatting sqref="L8:M8 Y8:AD8">
    <cfRule type="cellIs" dxfId="528" priority="127" operator="equal">
      <formula>"INACEPTABLE"</formula>
    </cfRule>
    <cfRule type="cellIs" dxfId="527" priority="128" operator="equal">
      <formula>"TOLERABLE"</formula>
    </cfRule>
    <cfRule type="cellIs" dxfId="526" priority="129" operator="equal">
      <formula>"ACEPTABLE"</formula>
    </cfRule>
    <cfRule type="cellIs" dxfId="525" priority="130" stopIfTrue="1" operator="equal">
      <formula>"MINIMO"</formula>
    </cfRule>
    <cfRule type="cellIs" dxfId="524" priority="131" stopIfTrue="1" operator="equal">
      <formula>"BAJO"</formula>
    </cfRule>
    <cfRule type="cellIs" dxfId="523" priority="132" stopIfTrue="1" operator="equal">
      <formula>"MODERADO"</formula>
    </cfRule>
    <cfRule type="cellIs" dxfId="522" priority="133" stopIfTrue="1" operator="equal">
      <formula>"ALTO"</formula>
    </cfRule>
    <cfRule type="cellIs" dxfId="521" priority="134" stopIfTrue="1" operator="equal">
      <formula>"EXTREMO"</formula>
    </cfRule>
  </conditionalFormatting>
  <conditionalFormatting sqref="M9:P9">
    <cfRule type="cellIs" dxfId="520" priority="103" operator="equal">
      <formula>"INACEPTABLE"</formula>
    </cfRule>
    <cfRule type="cellIs" dxfId="519" priority="104" operator="equal">
      <formula>"TOLERABLE"</formula>
    </cfRule>
    <cfRule type="cellIs" dxfId="518" priority="105" operator="equal">
      <formula>"ACEPTABLE"</formula>
    </cfRule>
    <cfRule type="cellIs" dxfId="517" priority="106" stopIfTrue="1" operator="equal">
      <formula>"MINIMO"</formula>
    </cfRule>
    <cfRule type="cellIs" dxfId="516" priority="107" stopIfTrue="1" operator="equal">
      <formula>"BAJO"</formula>
    </cfRule>
    <cfRule type="cellIs" dxfId="515" priority="108" stopIfTrue="1" operator="equal">
      <formula>"MODERADO"</formula>
    </cfRule>
    <cfRule type="cellIs" dxfId="514" priority="109" stopIfTrue="1" operator="equal">
      <formula>"ALTO"</formula>
    </cfRule>
    <cfRule type="cellIs" dxfId="513" priority="110" stopIfTrue="1" operator="equal">
      <formula>"EXTREMO"</formula>
    </cfRule>
  </conditionalFormatting>
  <conditionalFormatting sqref="Q8:S8">
    <cfRule type="cellIs" dxfId="512" priority="119" operator="equal">
      <formula>"INACEPTABLE"</formula>
    </cfRule>
    <cfRule type="cellIs" dxfId="511" priority="120" operator="equal">
      <formula>"TOLERABLE"</formula>
    </cfRule>
    <cfRule type="cellIs" dxfId="510" priority="121" operator="equal">
      <formula>"ACEPTABLE"</formula>
    </cfRule>
    <cfRule type="cellIs" dxfId="509" priority="122" stopIfTrue="1" operator="equal">
      <formula>"MINIMO"</formula>
    </cfRule>
    <cfRule type="cellIs" dxfId="508" priority="123" stopIfTrue="1" operator="equal">
      <formula>"BAJO"</formula>
    </cfRule>
    <cfRule type="cellIs" dxfId="507" priority="124" stopIfTrue="1" operator="equal">
      <formula>"MODERADO"</formula>
    </cfRule>
    <cfRule type="cellIs" dxfId="506" priority="125" stopIfTrue="1" operator="equal">
      <formula>"ALTO"</formula>
    </cfRule>
    <cfRule type="cellIs" dxfId="505" priority="126" stopIfTrue="1" operator="equal">
      <formula>"EXTREMO"</formula>
    </cfRule>
  </conditionalFormatting>
  <conditionalFormatting sqref="R10:R27">
    <cfRule type="containsText" dxfId="504" priority="9" operator="containsText" text="Moderado">
      <formula>NOT(ISERROR(SEARCH("Moderado",R10)))</formula>
    </cfRule>
    <cfRule type="containsText" dxfId="503" priority="10" operator="containsText" text="Extremo">
      <formula>NOT(ISERROR(SEARCH("Extremo",R10)))</formula>
    </cfRule>
    <cfRule type="containsText" dxfId="502" priority="11" operator="containsText" text="Alto">
      <formula>NOT(ISERROR(SEARCH("Alto",R10)))</formula>
    </cfRule>
    <cfRule type="containsText" dxfId="501" priority="12" operator="containsText" text="Bajo">
      <formula>NOT(ISERROR(SEARCH("Bajo",R10)))</formula>
    </cfRule>
    <cfRule type="containsText" dxfId="500" priority="13" operator="containsText" text="Minimo">
      <formula>NOT(ISERROR(SEARCH("Minimo",R10)))</formula>
    </cfRule>
  </conditionalFormatting>
  <conditionalFormatting sqref="S7">
    <cfRule type="cellIs" dxfId="499" priority="71" operator="equal">
      <formula>"INACEPTABLE"</formula>
    </cfRule>
    <cfRule type="cellIs" dxfId="498" priority="72" operator="equal">
      <formula>"TOLERABLE"</formula>
    </cfRule>
    <cfRule type="cellIs" dxfId="497" priority="73" operator="equal">
      <formula>"ACEPTABLE"</formula>
    </cfRule>
    <cfRule type="cellIs" dxfId="496" priority="74" stopIfTrue="1" operator="equal">
      <formula>"MINIMO"</formula>
    </cfRule>
    <cfRule type="cellIs" dxfId="495" priority="75" stopIfTrue="1" operator="equal">
      <formula>"BAJO"</formula>
    </cfRule>
    <cfRule type="cellIs" dxfId="494" priority="76" stopIfTrue="1" operator="equal">
      <formula>"MODERADO"</formula>
    </cfRule>
    <cfRule type="cellIs" dxfId="493" priority="77" stopIfTrue="1" operator="equal">
      <formula>"ALTO"</formula>
    </cfRule>
    <cfRule type="cellIs" dxfId="492" priority="78" stopIfTrue="1" operator="equal">
      <formula>"EXTREMO"</formula>
    </cfRule>
  </conditionalFormatting>
  <conditionalFormatting sqref="S9:X9">
    <cfRule type="cellIs" dxfId="491" priority="111" operator="equal">
      <formula>"INACEPTABLE"</formula>
    </cfRule>
    <cfRule type="cellIs" dxfId="490" priority="112" operator="equal">
      <formula>"TOLERABLE"</formula>
    </cfRule>
    <cfRule type="cellIs" dxfId="489" priority="113" operator="equal">
      <formula>"ACEPTABLE"</formula>
    </cfRule>
    <cfRule type="cellIs" dxfId="488" priority="114" stopIfTrue="1" operator="equal">
      <formula>"MINIMO"</formula>
    </cfRule>
    <cfRule type="cellIs" dxfId="487" priority="115" stopIfTrue="1" operator="equal">
      <formula>"BAJO"</formula>
    </cfRule>
    <cfRule type="cellIs" dxfId="486" priority="116" stopIfTrue="1" operator="equal">
      <formula>"MODERADO"</formula>
    </cfRule>
    <cfRule type="cellIs" dxfId="485" priority="117" stopIfTrue="1" operator="equal">
      <formula>"ALTO"</formula>
    </cfRule>
    <cfRule type="cellIs" dxfId="484" priority="118" stopIfTrue="1" operator="equal">
      <formula>"EXTREMO"</formula>
    </cfRule>
  </conditionalFormatting>
  <conditionalFormatting sqref="AB10:AB13 AB17:AB18">
    <cfRule type="containsText" dxfId="483" priority="35" operator="containsText" text="Inaceptable">
      <formula>NOT(ISERROR(SEARCH("Inaceptable",AB10)))</formula>
    </cfRule>
    <cfRule type="containsText" dxfId="482" priority="36" operator="containsText" text="Aceptable">
      <formula>NOT(ISERROR(SEARCH("Aceptable",AB10)))</formula>
    </cfRule>
    <cfRule type="cellIs" dxfId="481" priority="37" operator="lessThanOrEqual">
      <formula>1</formula>
    </cfRule>
    <cfRule type="containsText" dxfId="480" priority="38" operator="containsText" text="Aceptable">
      <formula>NOT(ISERROR(SEARCH("Aceptable",AB10)))</formula>
    </cfRule>
    <cfRule type="containsText" dxfId="479" priority="39" operator="containsText" text="Tolerable">
      <formula>NOT(ISERROR(SEARCH("Tolerable",AB10)))</formula>
    </cfRule>
    <cfRule type="containsText" dxfId="478" priority="41" operator="containsText" text="Inaceptable">
      <formula>NOT(ISERROR(SEARCH("Inaceptable",AB10)))</formula>
    </cfRule>
  </conditionalFormatting>
  <conditionalFormatting sqref="AB11:AB13 AB17:AB18">
    <cfRule type="containsText" dxfId="477" priority="34" operator="containsText" text="Tolerable">
      <formula>NOT(ISERROR(SEARCH("Tolerable",AB11)))</formula>
    </cfRule>
  </conditionalFormatting>
  <conditionalFormatting sqref="AB12 AB18">
    <cfRule type="containsText" dxfId="476" priority="40" operator="containsText" text="Aceptable">
      <formula>NOT(ISERROR(SEARCH("Aceptable",AB12)))</formula>
    </cfRule>
  </conditionalFormatting>
  <conditionalFormatting sqref="AB24:AB27">
    <cfRule type="containsText" dxfId="475" priority="1" operator="containsText" text="Tolerable">
      <formula>NOT(ISERROR(SEARCH("Tolerable",AB24)))</formula>
    </cfRule>
    <cfRule type="containsText" dxfId="474" priority="2" operator="containsText" text="Inaceptable">
      <formula>NOT(ISERROR(SEARCH("Inaceptable",AB24)))</formula>
    </cfRule>
    <cfRule type="containsText" dxfId="473" priority="3" operator="containsText" text="Aceptable">
      <formula>NOT(ISERROR(SEARCH("Aceptable",AB24)))</formula>
    </cfRule>
    <cfRule type="cellIs" dxfId="472" priority="4" operator="lessThanOrEqual">
      <formula>1</formula>
    </cfRule>
    <cfRule type="containsText" dxfId="471" priority="5" operator="containsText" text="Aceptable">
      <formula>NOT(ISERROR(SEARCH("Aceptable",AB24)))</formula>
    </cfRule>
    <cfRule type="containsText" dxfId="470" priority="6" operator="containsText" text="Tolerable">
      <formula>NOT(ISERROR(SEARCH("Tolerable",AB24)))</formula>
    </cfRule>
    <cfRule type="containsText" dxfId="469" priority="7" operator="containsText" text="Aceptable">
      <formula>NOT(ISERROR(SEARCH("Aceptable",AB24)))</formula>
    </cfRule>
    <cfRule type="containsText" dxfId="468" priority="8" operator="containsText" text="Inaceptable">
      <formula>NOT(ISERROR(SEARCH("Inaceptable",AB24)))</formula>
    </cfRule>
  </conditionalFormatting>
  <dataValidations count="23">
    <dataValidation allowBlank="1" showInputMessage="1" showErrorMessage="1" prompt="Ir a pestaña de SEVERIDAD_x000a_Impacto dentro de la organización que genera la actividad." sqref="M8 M9:P9" xr:uid="{71A8741C-9A38-4998-A5AF-590E42594357}"/>
    <dataValidation allowBlank="1" showInputMessage="1" showErrorMessage="1" prompt="Controles Administrativos" sqref="X9" xr:uid="{151C90D1-E597-4D36-AC91-96D788920915}"/>
    <dataValidation allowBlank="1" showInputMessage="1" showErrorMessage="1" prompt="Controles de Ingeniería" sqref="W9" xr:uid="{4765A780-31EB-4D9F-8DCF-3743FF7675AE}"/>
    <dataValidation allowBlank="1" showInputMessage="1" showErrorMessage="1" prompt="Reciclar" sqref="V9" xr:uid="{0E5CD04B-7497-4E81-B27C-94649831D225}"/>
    <dataValidation allowBlank="1" showInputMessage="1" showErrorMessage="1" prompt="Reusar" sqref="U9" xr:uid="{6528FDDA-300A-4A19-AD10-04465952CFDA}"/>
    <dataValidation allowBlank="1" showInputMessage="1" showErrorMessage="1" prompt="Reducir" sqref="T9" xr:uid="{5DC1147D-4D87-47A8-BF0D-F6D3722ACD9C}"/>
    <dataValidation allowBlank="1" showInputMessage="1" showErrorMessage="1" prompt="Eliminar" sqref="S9" xr:uid="{2A4AAD2A-B448-4AB3-9CB2-B0290EEB2E56}"/>
    <dataValidation allowBlank="1" showInputMessage="1" showErrorMessage="1" prompt="Clasificación de la actividad" sqref="H9" xr:uid="{33FA8323-2677-4583-B563-F4CC50DA6FA2}"/>
    <dataValidation allowBlank="1" showInputMessage="1" showErrorMessage="1" prompt="Cantidad de veces que se realizar la actividad" sqref="D8" xr:uid="{54B55F0A-9CB5-4CC3-9DF9-98694C9DB868}"/>
    <dataValidation allowBlank="1" showInputMessage="1" showErrorMessage="1" prompt="Seleccione el tipo de actividad que genera los reciduos " sqref="E8" xr:uid="{4C47A9FF-B758-4B4C-97C7-16A0B5BE2346}"/>
    <dataValidation type="list" allowBlank="1" showInputMessage="1" showErrorMessage="1" sqref="M7:P7" xr:uid="{A8FCC73E-CC83-492A-90B9-8D1F0021F790}">
      <formula1>#REF!</formula1>
    </dataValidation>
    <dataValidation allowBlank="1" showInputMessage="1" showErrorMessage="1" prompt="Ir a pestaña de PROBABILIDAD_x000a_Probabilidad de la actividad." sqref="L8" xr:uid="{192CB4CE-57DC-4A84-B391-8D5CAC0D1736}"/>
    <dataValidation allowBlank="1" showInputMessage="1" showErrorMessage="1" prompt="Registros (evidencia) que soporta el cumplimiento del Punto de Control." sqref="Y8" xr:uid="{34636862-34C0-4EC8-958D-ABCA9AF5A99D}"/>
    <dataValidation allowBlank="1" showInputMessage="1" showErrorMessage="1" prompt="Proceso encargado de garantizar que el Punto de Control se cumpla." sqref="Z8" xr:uid="{DAA7E698-36B0-458D-8913-F019E8CCD03E}"/>
    <dataValidation allowBlank="1" showInputMessage="1" showErrorMessage="1" prompt="Acciones a ser realizadas con el fin de llevar la valoracion del riesgo vs el control a nivel aceptable." sqref="AC8" xr:uid="{2A39B5B8-05BD-4E38-B839-BE6CA2EDB4F2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E4B0C358-95F2-491C-B576-B27C305F31B2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FAF74AF0-256F-41EA-887A-B4F5E9DEDE67}"/>
    <dataValidation allowBlank="1" showInputMessage="1" showErrorMessage="1" prompt="Severidad &amp; Probabilidad de que se materialice la consecuencia." sqref="R8" xr:uid="{D8CF0FCA-EA44-4104-9957-D7769926B514}"/>
    <dataValidation allowBlank="1" showInputMessage="1" showErrorMessage="1" prompt="Resultado de la probabilidad y la severidad." sqref="Q8" xr:uid="{99A4ACE8-6B7B-4339-92B7-927906AAFE31}"/>
    <dataValidation allowBlank="1" showInputMessage="1" showErrorMessage="1" prompt="Acciones o controles que previenen y/o reducen que las causas o consecuencias se materialicen._x000a_(Marque con una &quot;X&quot;)" sqref="S8:X8" xr:uid="{AE6354FF-DCEB-40B6-8952-2E08853B9C08}"/>
    <dataValidation allowBlank="1" showInputMessage="1" showErrorMessage="1" prompt="Establecer las actividades del proceso a ser analizadas." sqref="C8" xr:uid="{D618FEDB-8AAC-4AA9-94C6-4499C662797B}"/>
    <dataValidation allowBlank="1" showInputMessage="1" showErrorMessage="1" prompt="Ir a pestaña de VAL CONTROL" sqref="AA8" xr:uid="{F8A840CE-B573-4642-81BC-A8A8B1733717}"/>
    <dataValidation type="list" allowBlank="1" showInputMessage="1" showErrorMessage="1" sqref="F21:F23" xr:uid="{ACFA71C4-717A-4BA9-9419-5AF18C63BBA4}">
      <formula1>AA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3C02A789-BEA5-4D18-B087-2D094CE16690}">
          <x14:formula1>
            <xm:f>'Aspectos Ambientales '!$A$4:$A$62</xm:f>
          </x14:formula1>
          <xm:sqref>F10:F20 F24:F27</xm:sqref>
        </x14:dataValidation>
        <x14:dataValidation type="list" allowBlank="1" showInputMessage="1" showErrorMessage="1" xr:uid="{1DE966EC-09C0-451E-B349-6C5123B49230}">
          <x14:formula1>
            <xm:f>'Severidad '!$A$4:$A$19</xm:f>
          </x14:formula1>
          <xm:sqref>M16</xm:sqref>
        </x14:dataValidation>
        <x14:dataValidation type="list" allowBlank="1" showInputMessage="1" showErrorMessage="1" xr:uid="{556C5E73-EA93-4714-A2EE-117F7B750BE3}">
          <x14:formula1>
            <xm:f>'Severidad '!$F$4:$F$15</xm:f>
          </x14:formula1>
          <xm:sqref>O10:O20</xm:sqref>
        </x14:dataValidation>
        <x14:dataValidation type="list" allowBlank="1" showInputMessage="1" showErrorMessage="1" xr:uid="{64EAE994-1F81-4261-A902-E9DCA26B6937}">
          <x14:formula1>
            <xm:f>'Severidad '!$A$4:$A$15</xm:f>
          </x14:formula1>
          <xm:sqref>M10:M15 M17:M27</xm:sqref>
        </x14:dataValidation>
        <x14:dataValidation type="list" allowBlank="1" showInputMessage="1" showErrorMessage="1" xr:uid="{858DBFD4-89AA-447D-BA46-9231F62656E7}">
          <x14:formula1>
            <xm:f>'Probabilidad '!$E$16:$E$18</xm:f>
          </x14:formula1>
          <xm:sqref>AA10:AA27</xm:sqref>
        </x14:dataValidation>
        <x14:dataValidation type="list" allowBlank="1" showInputMessage="1" showErrorMessage="1" xr:uid="{42895C88-11EB-465A-A06C-C489146F2CD6}">
          <x14:formula1>
            <xm:f>'Probabilidad '!$B$4:$B$8</xm:f>
          </x14:formula1>
          <xm:sqref>L10:L27</xm:sqref>
        </x14:dataValidation>
        <x14:dataValidation type="list" allowBlank="1" showInputMessage="1" showErrorMessage="1" xr:uid="{E22B4DEE-7EAF-4941-97AC-81B942A066C0}">
          <x14:formula1>
            <xm:f>'IA-CO'!$G$4:$G$25</xm:f>
          </x14:formula1>
          <xm:sqref>J10:J27</xm:sqref>
        </x14:dataValidation>
        <x14:dataValidation type="list" allowBlank="1" showInputMessage="1" showErrorMessage="1" xr:uid="{A4748F4E-C6F8-4A4B-AB92-05A0C824A53D}">
          <x14:formula1>
            <xm:f>'IA-CO'!$F$4:$F$24</xm:f>
          </x14:formula1>
          <xm:sqref>I10:I27</xm:sqref>
        </x14:dataValidation>
        <x14:dataValidation type="list" allowBlank="1" showInputMessage="1" showErrorMessage="1" xr:uid="{50342819-D808-40F9-B32F-BAFF18FA644A}">
          <x14:formula1>
            <xm:f>'Aspectos Ambientales '!$B$4:$B$63</xm:f>
          </x14:formula1>
          <xm:sqref>G10:G27</xm:sqref>
        </x14:dataValidation>
        <x14:dataValidation type="list" allowBlank="1" showInputMessage="1" showErrorMessage="1" xr:uid="{E11EDE20-0AF4-4488-AFF5-28DD1015BBB1}">
          <x14:formula1>
            <xm:f>'IA-CO'!$G$29:$G$31</xm:f>
          </x14:formula1>
          <xm:sqref>E10:E27</xm:sqref>
        </x14:dataValidation>
        <x14:dataValidation type="list" allowBlank="1" showInputMessage="1" showErrorMessage="1" xr:uid="{4C500404-3110-4C0D-9724-5D63C5E999C1}">
          <x14:formula1>
            <xm:f>'IA-CO'!$F$29:$F$31</xm:f>
          </x14:formula1>
          <xm:sqref>D10:D27</xm:sqref>
        </x14:dataValidation>
        <x14:dataValidation type="list" allowBlank="1" showInputMessage="1" showErrorMessage="1" xr:uid="{10F2EA5C-641E-439D-8F05-B4E626734738}">
          <x14:formula1>
            <xm:f>'Severidad '!$D$4:$D$15</xm:f>
          </x14:formula1>
          <xm:sqref>O21:O27 N10:N27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3738-07AE-4E84-AB0E-44F1AB13A7A1}">
  <dimension ref="A1:AD38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110.28515625" style="62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76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76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55" t="s">
        <v>226</v>
      </c>
      <c r="B10" s="55" t="s">
        <v>227</v>
      </c>
      <c r="C10" s="56" t="s">
        <v>228</v>
      </c>
      <c r="D10" s="57" t="s">
        <v>54</v>
      </c>
      <c r="E10" s="92" t="s">
        <v>126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44"/>
    </row>
    <row r="11" spans="1:30" s="46" customFormat="1" ht="134.25" customHeight="1">
      <c r="A11" s="55" t="s">
        <v>226</v>
      </c>
      <c r="B11" s="55" t="s">
        <v>226</v>
      </c>
      <c r="C11" s="56" t="s">
        <v>228</v>
      </c>
      <c r="D11" s="57" t="s">
        <v>54</v>
      </c>
      <c r="E11" s="92" t="s">
        <v>126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0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18" si="3">IF(AND(AA11&lt;=1),"Aceptable",IF(AND(AA11&lt;=2),"Tolerable",IF(AND(AA11&lt;=3),"Inaceptable",IF(AA11&lt;=0,"FALTAN DATOS"))))</f>
        <v>Aceptable</v>
      </c>
      <c r="AC11" s="57"/>
      <c r="AD11" s="44"/>
    </row>
    <row r="12" spans="1:30" s="46" customFormat="1" ht="134.25" customHeight="1">
      <c r="A12" s="55" t="s">
        <v>226</v>
      </c>
      <c r="B12" s="55" t="s">
        <v>226</v>
      </c>
      <c r="C12" s="56" t="s">
        <v>228</v>
      </c>
      <c r="D12" s="57" t="s">
        <v>54</v>
      </c>
      <c r="E12" s="92" t="s">
        <v>126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44"/>
    </row>
    <row r="13" spans="1:30" s="46" customFormat="1" ht="134.25" customHeight="1">
      <c r="A13" s="55" t="s">
        <v>226</v>
      </c>
      <c r="B13" s="55" t="s">
        <v>226</v>
      </c>
      <c r="C13" s="56" t="s">
        <v>228</v>
      </c>
      <c r="D13" s="57" t="s">
        <v>54</v>
      </c>
      <c r="E13" s="92" t="s">
        <v>126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44"/>
    </row>
    <row r="14" spans="1:30" s="46" customFormat="1" ht="134.25" customHeight="1">
      <c r="A14" s="55" t="s">
        <v>226</v>
      </c>
      <c r="B14" s="55" t="s">
        <v>226</v>
      </c>
      <c r="C14" s="56" t="s">
        <v>228</v>
      </c>
      <c r="D14" s="57" t="s">
        <v>54</v>
      </c>
      <c r="E14" s="92" t="s">
        <v>126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44"/>
    </row>
    <row r="15" spans="1:30" s="46" customFormat="1" ht="134.25" customHeight="1">
      <c r="A15" s="55" t="s">
        <v>226</v>
      </c>
      <c r="B15" s="55" t="s">
        <v>226</v>
      </c>
      <c r="C15" s="56" t="s">
        <v>228</v>
      </c>
      <c r="D15" s="57" t="s">
        <v>54</v>
      </c>
      <c r="E15" s="92" t="s">
        <v>126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44"/>
    </row>
    <row r="16" spans="1:30" s="46" customFormat="1" ht="134.25" customHeight="1">
      <c r="A16" s="55" t="s">
        <v>226</v>
      </c>
      <c r="B16" s="55" t="s">
        <v>226</v>
      </c>
      <c r="C16" s="56" t="s">
        <v>228</v>
      </c>
      <c r="D16" s="57" t="s">
        <v>54</v>
      </c>
      <c r="E16" s="92" t="s">
        <v>126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44"/>
    </row>
    <row r="17" spans="1:30" s="46" customFormat="1" ht="134.25" customHeight="1">
      <c r="A17" s="55" t="s">
        <v>226</v>
      </c>
      <c r="B17" s="55" t="s">
        <v>226</v>
      </c>
      <c r="C17" s="56" t="s">
        <v>228</v>
      </c>
      <c r="D17" s="57" t="s">
        <v>54</v>
      </c>
      <c r="E17" s="92" t="s">
        <v>126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44"/>
    </row>
    <row r="18" spans="1:30" s="46" customFormat="1" ht="134.25" customHeight="1">
      <c r="A18" s="55" t="s">
        <v>226</v>
      </c>
      <c r="B18" s="55" t="s">
        <v>226</v>
      </c>
      <c r="C18" s="56" t="s">
        <v>228</v>
      </c>
      <c r="D18" s="57" t="s">
        <v>54</v>
      </c>
      <c r="E18" s="92" t="s">
        <v>126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44"/>
    </row>
    <row r="19" spans="1:30" s="46" customFormat="1" ht="151.5" customHeight="1">
      <c r="A19" s="55" t="s">
        <v>226</v>
      </c>
      <c r="B19" s="55" t="s">
        <v>226</v>
      </c>
      <c r="C19" s="56" t="s">
        <v>228</v>
      </c>
      <c r="D19" s="57" t="s">
        <v>54</v>
      </c>
      <c r="E19" s="92" t="s">
        <v>126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44"/>
    </row>
    <row r="20" spans="1:30" s="46" customFormat="1" ht="134.25" customHeight="1">
      <c r="A20" s="55" t="s">
        <v>226</v>
      </c>
      <c r="B20" s="55" t="s">
        <v>226</v>
      </c>
      <c r="C20" s="56" t="s">
        <v>228</v>
      </c>
      <c r="D20" s="92" t="s">
        <v>103</v>
      </c>
      <c r="E20" s="92" t="s">
        <v>126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44"/>
    </row>
    <row r="21" spans="1:30" s="36" customFormat="1" ht="111.75" customHeight="1">
      <c r="A21" s="55" t="s">
        <v>226</v>
      </c>
      <c r="B21" s="55" t="s">
        <v>229</v>
      </c>
      <c r="C21" s="56" t="s">
        <v>230</v>
      </c>
      <c r="D21" s="57" t="s">
        <v>54</v>
      </c>
      <c r="E21" s="92" t="s">
        <v>126</v>
      </c>
      <c r="F21" s="57" t="s">
        <v>149</v>
      </c>
      <c r="G21" s="57" t="s">
        <v>150</v>
      </c>
      <c r="H21" s="57" t="str">
        <f>VLOOKUP(G21,'Aspectos Ambientales '!$B$4:$C$61,2,FALSE)</f>
        <v>Subestaciones encapsuladas, válvulas, aires acondicionados</v>
      </c>
      <c r="I21" s="57" t="s">
        <v>69</v>
      </c>
      <c r="J21" s="57" t="s">
        <v>70</v>
      </c>
      <c r="K21" s="57" t="str">
        <f>VLOOKUP(J21,'IA-CO'!$G$4:$H$25,2,FALSE)</f>
        <v>Cambios en la calidad del aire, deterioro de la capa de ozono</v>
      </c>
      <c r="L21" s="58">
        <v>4</v>
      </c>
      <c r="M21" s="58">
        <v>9</v>
      </c>
      <c r="N21" s="58">
        <v>2</v>
      </c>
      <c r="O21" s="58">
        <v>2</v>
      </c>
      <c r="P21" s="59">
        <f t="shared" ref="P21:P26" si="4">SUM(M21:O21)</f>
        <v>13</v>
      </c>
      <c r="Q21" s="59">
        <f t="shared" ref="Q21:Q26" si="5">P21*L21</f>
        <v>52</v>
      </c>
      <c r="R21" s="58" t="str">
        <f t="shared" ref="R21:R26" si="6">IF(AND(Q21&lt;=26),"MINIMO",IF(AND(Q21&gt;=27,Q21&lt;=51),"BAJO",IF(AND(Q21&gt;=52,Q21&lt;=59),"MODERADO",IF(AND(Q21&gt;=60,Q21&lt;=109),"ALTO",IF(AND(Q21&gt;=110,Q21&lt;=160),"EXTREMO",IF(Q21&lt;=0,"FALTAN DATOS"))))))</f>
        <v>MODERADO</v>
      </c>
      <c r="S21" s="58"/>
      <c r="T21" s="58" t="s">
        <v>108</v>
      </c>
      <c r="U21" s="58"/>
      <c r="V21" s="58"/>
      <c r="W21" s="58" t="s">
        <v>108</v>
      </c>
      <c r="X21" s="58" t="s">
        <v>108</v>
      </c>
      <c r="Y21" s="58" t="s">
        <v>231</v>
      </c>
      <c r="Z21" s="58" t="s">
        <v>232</v>
      </c>
      <c r="AA21" s="58">
        <v>1</v>
      </c>
      <c r="AB21" s="57" t="str">
        <f t="shared" ref="AB21:AB23" si="7">IF(AND(AA21&lt;=1),"Aceptable",IF(AND(AA21&lt;=2),"Tolerable",IF(AND(AA21&lt;=3),"Inaceptable",IF(AA21&lt;=0,"FALTAN DATOS"))))</f>
        <v>Aceptable</v>
      </c>
      <c r="AC21" s="57"/>
      <c r="AD21" s="44"/>
    </row>
    <row r="22" spans="1:30" s="36" customFormat="1" ht="149.25" customHeight="1">
      <c r="A22" s="55" t="s">
        <v>226</v>
      </c>
      <c r="B22" s="55" t="s">
        <v>229</v>
      </c>
      <c r="C22" s="56" t="s">
        <v>230</v>
      </c>
      <c r="D22" s="57" t="s">
        <v>54</v>
      </c>
      <c r="E22" s="92" t="s">
        <v>126</v>
      </c>
      <c r="F22" s="57" t="s">
        <v>67</v>
      </c>
      <c r="G22" s="57" t="s">
        <v>68</v>
      </c>
      <c r="H22" s="57" t="str">
        <f>VLOOKUP(G22,'Aspectos Ambientales '!$B$4:$C$61,2,FALSE)</f>
        <v xml:space="preserve">Fuentes móviles vehiculares, plantas eléctricas </v>
      </c>
      <c r="I22" s="57" t="s">
        <v>69</v>
      </c>
      <c r="J22" s="57" t="s">
        <v>70</v>
      </c>
      <c r="K22" s="57" t="str">
        <f>VLOOKUP(J22,'IA-CO'!$G$4:$H$25,2,FALSE)</f>
        <v>Cambios en la calidad del aire, deterioro de la capa de ozono</v>
      </c>
      <c r="L22" s="58">
        <v>3</v>
      </c>
      <c r="M22" s="58">
        <v>9</v>
      </c>
      <c r="N22" s="58">
        <v>2</v>
      </c>
      <c r="O22" s="58">
        <v>2</v>
      </c>
      <c r="P22" s="59">
        <f t="shared" si="4"/>
        <v>13</v>
      </c>
      <c r="Q22" s="59">
        <f t="shared" si="5"/>
        <v>39</v>
      </c>
      <c r="R22" s="58" t="str">
        <f t="shared" si="6"/>
        <v>BAJO</v>
      </c>
      <c r="S22" s="58"/>
      <c r="T22" s="58"/>
      <c r="U22" s="58"/>
      <c r="V22" s="58"/>
      <c r="W22" s="58"/>
      <c r="X22" s="58"/>
      <c r="Y22" s="58"/>
      <c r="Z22" s="58"/>
      <c r="AA22" s="58"/>
      <c r="AB22" s="57"/>
      <c r="AC22" s="57"/>
      <c r="AD22" s="44"/>
    </row>
    <row r="23" spans="1:30" s="36" customFormat="1" ht="141.75" customHeight="1">
      <c r="A23" s="55" t="s">
        <v>226</v>
      </c>
      <c r="B23" s="55" t="s">
        <v>229</v>
      </c>
      <c r="C23" s="56" t="s">
        <v>233</v>
      </c>
      <c r="D23" s="57" t="s">
        <v>54</v>
      </c>
      <c r="E23" s="92" t="s">
        <v>126</v>
      </c>
      <c r="F23" s="57" t="s">
        <v>67</v>
      </c>
      <c r="G23" s="57" t="s">
        <v>68</v>
      </c>
      <c r="H23" s="57" t="str">
        <f>VLOOKUP(G23,'Aspectos Ambientales '!$B$4:$C$61,2,FALSE)</f>
        <v xml:space="preserve">Fuentes móviles vehiculares, plantas eléctricas </v>
      </c>
      <c r="I23" s="57" t="s">
        <v>69</v>
      </c>
      <c r="J23" s="57" t="s">
        <v>70</v>
      </c>
      <c r="K23" s="57" t="str">
        <f>VLOOKUP(J23,'IA-CO'!$G$4:$H$25,2,FALSE)</f>
        <v>Cambios en la calidad del aire, deterioro de la capa de ozono</v>
      </c>
      <c r="L23" s="58">
        <v>4</v>
      </c>
      <c r="M23" s="58">
        <v>9</v>
      </c>
      <c r="N23" s="58">
        <v>2</v>
      </c>
      <c r="O23" s="58">
        <v>2</v>
      </c>
      <c r="P23" s="59">
        <f t="shared" si="4"/>
        <v>13</v>
      </c>
      <c r="Q23" s="59">
        <f t="shared" si="5"/>
        <v>52</v>
      </c>
      <c r="R23" s="58" t="str">
        <f t="shared" si="6"/>
        <v>MODERADO</v>
      </c>
      <c r="S23" s="58"/>
      <c r="T23" s="58" t="s">
        <v>108</v>
      </c>
      <c r="U23" s="58"/>
      <c r="V23" s="58"/>
      <c r="W23" s="58"/>
      <c r="X23" s="58" t="s">
        <v>108</v>
      </c>
      <c r="Y23" s="58" t="s">
        <v>234</v>
      </c>
      <c r="Z23" s="58" t="s">
        <v>235</v>
      </c>
      <c r="AA23" s="58">
        <v>1</v>
      </c>
      <c r="AB23" s="57" t="str">
        <f t="shared" si="7"/>
        <v>Aceptable</v>
      </c>
      <c r="AC23" s="57"/>
      <c r="AD23" s="44"/>
    </row>
    <row r="24" spans="1:30" s="36" customFormat="1" ht="158.25" customHeight="1">
      <c r="A24" s="55" t="s">
        <v>226</v>
      </c>
      <c r="B24" s="55" t="s">
        <v>229</v>
      </c>
      <c r="C24" s="56" t="s">
        <v>236</v>
      </c>
      <c r="D24" s="57" t="s">
        <v>54</v>
      </c>
      <c r="E24" s="92" t="s">
        <v>126</v>
      </c>
      <c r="F24" s="57" t="s">
        <v>94</v>
      </c>
      <c r="G24" s="57" t="s">
        <v>57</v>
      </c>
      <c r="H24" s="57" t="str">
        <f>VLOOKUP(G24,'Aspectos Ambientales '!$B$4:$C$61,2,FALSE)</f>
        <v xml:space="preserve">Uso de sanitarios, lavamanos, consumo humano, aseo. </v>
      </c>
      <c r="I24" s="57" t="s">
        <v>96</v>
      </c>
      <c r="J24" s="57" t="s">
        <v>237</v>
      </c>
      <c r="K24" s="57" t="str">
        <f>VLOOKUP(J24,'IA-CO'!$G$4:$H$25,2,FALSE)</f>
        <v>Cambio de las características fisicoquímicas y biológicas del agua.</v>
      </c>
      <c r="L24" s="58">
        <v>2</v>
      </c>
      <c r="M24" s="58">
        <v>9</v>
      </c>
      <c r="N24" s="58">
        <v>2</v>
      </c>
      <c r="O24" s="58">
        <v>2</v>
      </c>
      <c r="P24" s="59">
        <f t="shared" si="4"/>
        <v>13</v>
      </c>
      <c r="Q24" s="59">
        <f t="shared" si="5"/>
        <v>26</v>
      </c>
      <c r="R24" s="58" t="str">
        <f t="shared" si="6"/>
        <v>MINIMO</v>
      </c>
      <c r="S24" s="58"/>
      <c r="T24" s="58"/>
      <c r="U24" s="58"/>
      <c r="V24" s="58"/>
      <c r="W24" s="58"/>
      <c r="X24" s="58"/>
      <c r="Y24" s="58"/>
      <c r="Z24" s="58"/>
      <c r="AA24" s="58"/>
      <c r="AB24" s="57"/>
      <c r="AC24" s="57"/>
      <c r="AD24" s="44"/>
    </row>
    <row r="25" spans="1:30" ht="120.75" customHeight="1">
      <c r="A25" s="55" t="s">
        <v>226</v>
      </c>
      <c r="B25" s="55" t="s">
        <v>229</v>
      </c>
      <c r="C25" s="56" t="s">
        <v>236</v>
      </c>
      <c r="D25" s="57" t="s">
        <v>54</v>
      </c>
      <c r="E25" s="92" t="s">
        <v>126</v>
      </c>
      <c r="F25" s="57" t="s">
        <v>146</v>
      </c>
      <c r="G25" s="57" t="s">
        <v>238</v>
      </c>
      <c r="H25" s="57" t="str">
        <f>VLOOKUP(G25,'Aspectos Ambientales '!$B$4:$C$61,2,FALSE)</f>
        <v>Actividades de poda, control de fauna, etc.</v>
      </c>
      <c r="I25" s="57" t="s">
        <v>106</v>
      </c>
      <c r="J25" s="57" t="s">
        <v>70</v>
      </c>
      <c r="K25" s="57" t="str">
        <f>VLOOKUP(J25,'IA-CO'!$G$4:$H$25,2,FALSE)</f>
        <v>Cambios en la calidad del aire, deterioro de la capa de ozono</v>
      </c>
      <c r="L25" s="58">
        <v>3</v>
      </c>
      <c r="M25" s="58">
        <v>9</v>
      </c>
      <c r="N25" s="58">
        <v>2</v>
      </c>
      <c r="O25" s="58">
        <v>2</v>
      </c>
      <c r="P25" s="59">
        <f t="shared" si="4"/>
        <v>13</v>
      </c>
      <c r="Q25" s="59">
        <f t="shared" si="5"/>
        <v>39</v>
      </c>
      <c r="R25" s="58" t="str">
        <f t="shared" si="6"/>
        <v>BAJO</v>
      </c>
      <c r="S25" s="58"/>
      <c r="T25" s="58"/>
      <c r="U25" s="58"/>
      <c r="V25" s="58"/>
      <c r="W25" s="58"/>
      <c r="X25" s="58"/>
      <c r="Y25" s="58"/>
      <c r="Z25" s="58"/>
      <c r="AA25" s="58"/>
      <c r="AB25" s="57"/>
      <c r="AC25" s="57"/>
      <c r="AD25" s="44"/>
    </row>
    <row r="26" spans="1:30" ht="140.25" customHeight="1">
      <c r="A26" s="55" t="s">
        <v>226</v>
      </c>
      <c r="B26" s="55" t="s">
        <v>229</v>
      </c>
      <c r="C26" s="56" t="s">
        <v>236</v>
      </c>
      <c r="D26" s="57" t="s">
        <v>54</v>
      </c>
      <c r="E26" s="92" t="s">
        <v>126</v>
      </c>
      <c r="F26" s="57" t="s">
        <v>141</v>
      </c>
      <c r="G26" s="57" t="s">
        <v>138</v>
      </c>
      <c r="H26" s="57" t="str">
        <f>VLOOKUP(G26,'Aspectos Ambientales '!$B$4:$C$61,2,FALSE)</f>
        <v>Residuos generados en la poda de arboles</v>
      </c>
      <c r="I26" s="57" t="s">
        <v>139</v>
      </c>
      <c r="J26" s="57" t="s">
        <v>140</v>
      </c>
      <c r="K26" s="57" t="str">
        <f>VLOOKUP(J26,'IA-CO'!$G$4:$H$25,2,FALSE)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26" s="58">
        <v>2</v>
      </c>
      <c r="M26" s="58">
        <v>9</v>
      </c>
      <c r="N26" s="58">
        <v>2</v>
      </c>
      <c r="O26" s="58">
        <v>2</v>
      </c>
      <c r="P26" s="59">
        <f t="shared" si="4"/>
        <v>13</v>
      </c>
      <c r="Q26" s="59">
        <f t="shared" si="5"/>
        <v>26</v>
      </c>
      <c r="R26" s="58" t="str">
        <f t="shared" si="6"/>
        <v>MINIMO</v>
      </c>
      <c r="S26" s="58"/>
      <c r="T26" s="58"/>
      <c r="U26" s="58"/>
      <c r="V26" s="58"/>
      <c r="W26" s="58"/>
      <c r="X26" s="58"/>
      <c r="Y26" s="58"/>
      <c r="Z26" s="58"/>
      <c r="AA26" s="58"/>
      <c r="AB26" s="57"/>
      <c r="AC26" s="57"/>
      <c r="AD26" s="44"/>
    </row>
    <row r="27" spans="1:30" ht="156.75" customHeight="1">
      <c r="A27" s="55" t="s">
        <v>226</v>
      </c>
      <c r="B27" s="55" t="s">
        <v>229</v>
      </c>
      <c r="C27" s="56" t="s">
        <v>239</v>
      </c>
      <c r="D27" s="57" t="s">
        <v>54</v>
      </c>
      <c r="E27" s="92" t="s">
        <v>126</v>
      </c>
      <c r="F27" s="57" t="s">
        <v>146</v>
      </c>
      <c r="G27" s="57" t="s">
        <v>240</v>
      </c>
      <c r="H27" s="57" t="str">
        <f>VLOOKUP(G27,'Aspectos Ambientales '!$B$4:$C$61,2,FALSE)</f>
        <v>Actividades de Limpieza</v>
      </c>
      <c r="I27" s="57" t="s">
        <v>106</v>
      </c>
      <c r="J27" s="57" t="s">
        <v>241</v>
      </c>
      <c r="K27" s="57" t="str">
        <f>VLOOKUP(J27,'IA-CO'!$G$4:$H$25,2,FALSE)</f>
        <v xml:space="preserve">Perdida o daño en la infraestructura y cambio de los recursos naturales </v>
      </c>
      <c r="L27" s="58">
        <v>4</v>
      </c>
      <c r="M27" s="58">
        <v>9</v>
      </c>
      <c r="N27" s="58">
        <v>2</v>
      </c>
      <c r="O27" s="58">
        <v>2</v>
      </c>
      <c r="P27" s="59">
        <f t="shared" ref="P27:P31" si="8">SUM(M27:O27)</f>
        <v>13</v>
      </c>
      <c r="Q27" s="59">
        <f t="shared" ref="Q27:Q31" si="9">P27*L27</f>
        <v>52</v>
      </c>
      <c r="R27" s="58" t="str">
        <f t="shared" ref="R27:R31" si="10">IF(AND(Q27&lt;=26),"MINIMO",IF(AND(Q27&gt;=27,Q27&lt;=51),"BAJO",IF(AND(Q27&gt;=52,Q27&lt;=59),"MODERADO",IF(AND(Q27&gt;=60,Q27&lt;=109),"ALTO",IF(AND(Q27&gt;=110,Q27&lt;=160),"EXTREMO",IF(Q27&lt;=0,"FALTAN DATOS"))))))</f>
        <v>MODERADO</v>
      </c>
      <c r="S27" s="58"/>
      <c r="T27" s="58" t="s">
        <v>108</v>
      </c>
      <c r="U27" s="58"/>
      <c r="V27" s="58"/>
      <c r="W27" s="58"/>
      <c r="X27" s="58" t="s">
        <v>108</v>
      </c>
      <c r="Y27" s="58" t="s">
        <v>242</v>
      </c>
      <c r="Z27" s="58" t="s">
        <v>243</v>
      </c>
      <c r="AA27" s="58">
        <v>1</v>
      </c>
      <c r="AB27" s="57" t="str">
        <f t="shared" ref="AB27" si="11">IF(AND(AA27&lt;=1),"Aceptable",IF(AND(AA27&lt;=2),"Tolerable",IF(AND(AA27&lt;=3),"Inaceptable",IF(AA27&lt;=0,"FALTAN DATOS"))))</f>
        <v>Aceptable</v>
      </c>
      <c r="AC27" s="57"/>
      <c r="AD27" s="44"/>
    </row>
    <row r="28" spans="1:30" ht="138.75" customHeight="1">
      <c r="A28" s="55" t="s">
        <v>226</v>
      </c>
      <c r="B28" s="55" t="s">
        <v>229</v>
      </c>
      <c r="C28" s="56" t="s">
        <v>244</v>
      </c>
      <c r="D28" s="57" t="s">
        <v>54</v>
      </c>
      <c r="E28" s="92" t="s">
        <v>126</v>
      </c>
      <c r="F28" s="57" t="s">
        <v>98</v>
      </c>
      <c r="G28" s="57" t="s">
        <v>245</v>
      </c>
      <c r="H28" s="57" t="str">
        <f>VLOOKUP(G28,'Aspectos Ambientales '!$B$4:$C$61,2,FALSE)</f>
        <v xml:space="preserve">Cableado, iluminación y arreglos de infraestructura </v>
      </c>
      <c r="I28" s="57" t="s">
        <v>76</v>
      </c>
      <c r="J28" s="57" t="s">
        <v>77</v>
      </c>
      <c r="K28" s="57" t="str">
        <f>VLOOKUP(J28,'IA-CO'!$G$4:$H$25,2,FALSE)</f>
        <v>Disminución de la vida útil de las celdas de seguridad.</v>
      </c>
      <c r="L28" s="58">
        <v>3</v>
      </c>
      <c r="M28" s="58">
        <v>9</v>
      </c>
      <c r="N28" s="58">
        <v>2</v>
      </c>
      <c r="O28" s="58">
        <v>2</v>
      </c>
      <c r="P28" s="59">
        <f t="shared" si="8"/>
        <v>13</v>
      </c>
      <c r="Q28" s="59">
        <f t="shared" si="9"/>
        <v>39</v>
      </c>
      <c r="R28" s="58" t="str">
        <f t="shared" si="10"/>
        <v>BAJO</v>
      </c>
      <c r="S28" s="58"/>
      <c r="T28" s="58"/>
      <c r="U28" s="58"/>
      <c r="V28" s="58"/>
      <c r="W28" s="58"/>
      <c r="X28" s="58"/>
      <c r="Y28" s="58"/>
      <c r="Z28" s="58"/>
      <c r="AA28" s="58"/>
      <c r="AB28" s="57"/>
      <c r="AC28" s="57"/>
      <c r="AD28" s="44"/>
    </row>
    <row r="29" spans="1:30" ht="149.25" customHeight="1">
      <c r="A29" s="55" t="s">
        <v>226</v>
      </c>
      <c r="B29" s="55" t="s">
        <v>229</v>
      </c>
      <c r="C29" s="56" t="s">
        <v>244</v>
      </c>
      <c r="D29" s="57" t="s">
        <v>54</v>
      </c>
      <c r="E29" s="92" t="s">
        <v>126</v>
      </c>
      <c r="F29" s="57" t="s">
        <v>246</v>
      </c>
      <c r="G29" s="57" t="s">
        <v>247</v>
      </c>
      <c r="H29" s="57" t="s">
        <v>248</v>
      </c>
      <c r="I29" s="57" t="s">
        <v>76</v>
      </c>
      <c r="J29" s="57" t="s">
        <v>77</v>
      </c>
      <c r="K29" s="57" t="str">
        <f>VLOOKUP(J29,'IA-CO'!$G$4:$H$25,2,FALSE)</f>
        <v>Disminución de la vida útil de las celdas de seguridad.</v>
      </c>
      <c r="L29" s="58">
        <v>2</v>
      </c>
      <c r="M29" s="58">
        <v>9</v>
      </c>
      <c r="N29" s="58">
        <v>2</v>
      </c>
      <c r="O29" s="58">
        <v>2</v>
      </c>
      <c r="P29" s="59">
        <f t="shared" si="8"/>
        <v>13</v>
      </c>
      <c r="Q29" s="59">
        <f t="shared" si="9"/>
        <v>26</v>
      </c>
      <c r="R29" s="58" t="str">
        <f t="shared" si="10"/>
        <v>MINIMO</v>
      </c>
      <c r="S29" s="58"/>
      <c r="T29" s="58"/>
      <c r="U29" s="58"/>
      <c r="V29" s="58"/>
      <c r="W29" s="58"/>
      <c r="X29" s="58"/>
      <c r="Y29" s="58"/>
      <c r="Z29" s="58"/>
      <c r="AA29" s="58"/>
      <c r="AB29" s="57"/>
      <c r="AC29" s="57"/>
      <c r="AD29" s="44"/>
    </row>
    <row r="30" spans="1:30" ht="162.75" customHeight="1">
      <c r="A30" s="55" t="s">
        <v>226</v>
      </c>
      <c r="B30" s="55" t="s">
        <v>229</v>
      </c>
      <c r="C30" s="56" t="s">
        <v>244</v>
      </c>
      <c r="D30" s="57" t="s">
        <v>54</v>
      </c>
      <c r="E30" s="92" t="s">
        <v>126</v>
      </c>
      <c r="F30" s="57" t="s">
        <v>56</v>
      </c>
      <c r="G30" s="57" t="s">
        <v>57</v>
      </c>
      <c r="H30" s="57" t="str">
        <f>VLOOKUP(G30,'Aspectos Ambientales '!$B$4:$C$61,2,FALSE)</f>
        <v xml:space="preserve">Uso de sanitarios, lavamanos, consumo humano, aseo. </v>
      </c>
      <c r="I30" s="57" t="s">
        <v>96</v>
      </c>
      <c r="J30" s="57" t="s">
        <v>57</v>
      </c>
      <c r="K30" s="57" t="str">
        <f>VLOOKUP(J30,'IA-CO'!$G$4:$H$25,2,FALSE)</f>
        <v>Aguas residuales de uso domestico, alcantarillado</v>
      </c>
      <c r="L30" s="58">
        <v>3</v>
      </c>
      <c r="M30" s="58">
        <v>9</v>
      </c>
      <c r="N30" s="58">
        <v>2</v>
      </c>
      <c r="O30" s="58">
        <v>2</v>
      </c>
      <c r="P30" s="59">
        <f t="shared" si="8"/>
        <v>13</v>
      </c>
      <c r="Q30" s="59">
        <f t="shared" si="9"/>
        <v>39</v>
      </c>
      <c r="R30" s="58" t="str">
        <f t="shared" si="10"/>
        <v>BAJO</v>
      </c>
      <c r="S30" s="58"/>
      <c r="T30" s="58"/>
      <c r="U30" s="58"/>
      <c r="V30" s="58"/>
      <c r="W30" s="58"/>
      <c r="X30" s="58"/>
      <c r="Y30" s="58"/>
      <c r="Z30" s="58"/>
      <c r="AA30" s="58"/>
      <c r="AB30" s="57"/>
      <c r="AC30" s="57"/>
      <c r="AD30" s="44"/>
    </row>
    <row r="31" spans="1:30" ht="143.25" customHeight="1">
      <c r="A31" s="55" t="s">
        <v>226</v>
      </c>
      <c r="B31" s="55" t="s">
        <v>229</v>
      </c>
      <c r="C31" s="56" t="s">
        <v>244</v>
      </c>
      <c r="D31" s="57" t="s">
        <v>54</v>
      </c>
      <c r="E31" s="92" t="s">
        <v>126</v>
      </c>
      <c r="F31" s="57" t="s">
        <v>56</v>
      </c>
      <c r="G31" s="57" t="s">
        <v>63</v>
      </c>
      <c r="H31" s="57" t="str">
        <f>VLOOKUP(G31,'Aspectos Ambientales '!$B$4:$C$61,2,FALSE)</f>
        <v xml:space="preserve">Actividades especificas del proceso, dependientes de electricidad </v>
      </c>
      <c r="I31" s="57" t="s">
        <v>58</v>
      </c>
      <c r="J31" s="57" t="s">
        <v>64</v>
      </c>
      <c r="K31" s="57" t="str">
        <f>VLOOKUP(J31,'IA-CO'!$G$4:$H$25,2,FALSE)</f>
        <v>Recursos para la generación de energía eléctrica</v>
      </c>
      <c r="L31" s="58">
        <v>3</v>
      </c>
      <c r="M31" s="58">
        <v>9</v>
      </c>
      <c r="N31" s="58">
        <v>2</v>
      </c>
      <c r="O31" s="58">
        <v>2</v>
      </c>
      <c r="P31" s="59">
        <f t="shared" si="8"/>
        <v>13</v>
      </c>
      <c r="Q31" s="59">
        <f t="shared" si="9"/>
        <v>39</v>
      </c>
      <c r="R31" s="58" t="str">
        <f t="shared" si="10"/>
        <v>BAJO</v>
      </c>
      <c r="S31" s="58"/>
      <c r="T31" s="58"/>
      <c r="U31" s="58"/>
      <c r="V31" s="58"/>
      <c r="W31" s="58"/>
      <c r="X31" s="58"/>
      <c r="Y31" s="58"/>
      <c r="Z31" s="58"/>
      <c r="AA31" s="58"/>
      <c r="AB31" s="57" t="s">
        <v>249</v>
      </c>
      <c r="AC31" s="57"/>
      <c r="AD31" s="44"/>
    </row>
    <row r="32" spans="1:30" ht="119.25" customHeight="1">
      <c r="A32" s="55" t="s">
        <v>226</v>
      </c>
      <c r="B32" s="55" t="s">
        <v>250</v>
      </c>
      <c r="C32" s="56" t="s">
        <v>251</v>
      </c>
      <c r="D32" s="57" t="s">
        <v>54</v>
      </c>
      <c r="E32" s="92" t="s">
        <v>126</v>
      </c>
      <c r="F32" s="57" t="s">
        <v>252</v>
      </c>
      <c r="G32" s="57" t="s">
        <v>253</v>
      </c>
      <c r="H32" s="57" t="str">
        <f>VLOOKUP(G32,'Aspectos Ambientales '!$B$4:$C$61,2,FALSE)</f>
        <v xml:space="preserve">Manejo y distribución de papel a los procesos de la compañía, manejo de aceptaciones de servicios impresas, facturas, y documentación impresa del archivo central. </v>
      </c>
      <c r="I32" s="57" t="s">
        <v>58</v>
      </c>
      <c r="J32" s="57" t="s">
        <v>82</v>
      </c>
      <c r="K32" s="57" t="str">
        <f>VLOOKUP(J32,'IA-CO'!$G$4:$H$25,2,FALSE)</f>
        <v>papel, impresiones, factura, papel ecológico, artículos de oficina</v>
      </c>
      <c r="L32" s="58">
        <v>4</v>
      </c>
      <c r="M32" s="58">
        <v>9</v>
      </c>
      <c r="N32" s="58">
        <v>2</v>
      </c>
      <c r="O32" s="58">
        <v>2</v>
      </c>
      <c r="P32" s="59">
        <f t="shared" ref="P32:P33" si="12">SUM(M32:O32)</f>
        <v>13</v>
      </c>
      <c r="Q32" s="59">
        <f t="shared" ref="Q32:Q33" si="13">P32*L32</f>
        <v>52</v>
      </c>
      <c r="R32" s="58" t="str">
        <f t="shared" ref="R32:R37" si="14">IF(AND(Q32&lt;=26),"MINIMO",IF(AND(Q32&gt;=27,Q32&lt;=51),"BAJO",IF(AND(Q32&gt;=52,Q32&lt;=59),"MODERADO",IF(AND(Q32&gt;=60,Q32&lt;=109),"ALTO",IF(AND(Q32&gt;=110,Q32&lt;=160),"EXTREMO",IF(Q32&lt;=0,"FALTAN DATOS"))))))</f>
        <v>MODERADO</v>
      </c>
      <c r="S32" s="58"/>
      <c r="T32" s="58" t="s">
        <v>108</v>
      </c>
      <c r="U32" s="58" t="s">
        <v>108</v>
      </c>
      <c r="V32" s="58" t="s">
        <v>108</v>
      </c>
      <c r="W32" s="58"/>
      <c r="X32" s="58" t="s">
        <v>108</v>
      </c>
      <c r="Y32" s="58" t="s">
        <v>121</v>
      </c>
      <c r="Z32" s="58" t="s">
        <v>122</v>
      </c>
      <c r="AA32" s="58">
        <v>1</v>
      </c>
      <c r="AB32" s="57" t="str">
        <f t="shared" ref="AB32:AB37" si="15">IF(AND(AA32&lt;=1),"Aceptable",IF(AND(AA32&lt;=2),"Tolerable",IF(AND(AA32&lt;=3),"Inaceptable",IF(AA32&lt;=0,"FALTAN DATOS"))))</f>
        <v>Aceptable</v>
      </c>
      <c r="AC32" s="57"/>
      <c r="AD32" s="44"/>
    </row>
    <row r="33" spans="1:30" ht="119.25" customHeight="1">
      <c r="A33" s="55" t="s">
        <v>226</v>
      </c>
      <c r="B33" s="55" t="s">
        <v>250</v>
      </c>
      <c r="C33" s="56" t="s">
        <v>251</v>
      </c>
      <c r="D33" s="57" t="s">
        <v>54</v>
      </c>
      <c r="E33" s="92" t="s">
        <v>126</v>
      </c>
      <c r="F33" s="57" t="s">
        <v>80</v>
      </c>
      <c r="G33" s="57" t="s">
        <v>81</v>
      </c>
      <c r="H33" s="57" t="str">
        <f>VLOOKUP(G33,'Aspectos Ambientales '!$B$4:$C$61,2,FALSE)</f>
        <v>Proceso administrativo</v>
      </c>
      <c r="I33" s="57" t="s">
        <v>58</v>
      </c>
      <c r="J33" s="57" t="s">
        <v>82</v>
      </c>
      <c r="K33" s="57" t="str">
        <f>VLOOKUP(J33,'IA-CO'!$G$4:$H$25,2,FALSE)</f>
        <v>papel, impresiones, factura, papel ecológico, artículos de oficina</v>
      </c>
      <c r="L33" s="58">
        <v>4</v>
      </c>
      <c r="M33" s="58">
        <v>9</v>
      </c>
      <c r="N33" s="58">
        <v>2</v>
      </c>
      <c r="O33" s="58">
        <v>2</v>
      </c>
      <c r="P33" s="59">
        <f t="shared" si="12"/>
        <v>13</v>
      </c>
      <c r="Q33" s="59">
        <f t="shared" si="13"/>
        <v>52</v>
      </c>
      <c r="R33" s="58" t="str">
        <f t="shared" si="14"/>
        <v>MODERADO</v>
      </c>
      <c r="S33" s="58"/>
      <c r="T33" s="58" t="s">
        <v>108</v>
      </c>
      <c r="U33" s="58" t="s">
        <v>108</v>
      </c>
      <c r="V33" s="58" t="s">
        <v>108</v>
      </c>
      <c r="W33" s="58"/>
      <c r="X33" s="58" t="s">
        <v>108</v>
      </c>
      <c r="Y33" s="58" t="s">
        <v>121</v>
      </c>
      <c r="Z33" s="58" t="s">
        <v>122</v>
      </c>
      <c r="AA33" s="58">
        <v>1</v>
      </c>
      <c r="AB33" s="57" t="str">
        <f t="shared" si="15"/>
        <v>Aceptable</v>
      </c>
      <c r="AC33" s="57"/>
      <c r="AD33" s="44"/>
    </row>
    <row r="34" spans="1:30" s="46" customFormat="1" ht="134.25" customHeight="1">
      <c r="A34" s="55" t="s">
        <v>226</v>
      </c>
      <c r="B34" s="55" t="s">
        <v>229</v>
      </c>
      <c r="C34" s="56" t="s">
        <v>228</v>
      </c>
      <c r="D34" s="57" t="s">
        <v>103</v>
      </c>
      <c r="E34" s="92" t="s">
        <v>126</v>
      </c>
      <c r="F34" s="57" t="s">
        <v>104</v>
      </c>
      <c r="G34" s="57" t="s">
        <v>105</v>
      </c>
      <c r="H34" s="57" t="str">
        <f>VLOOKUP(G34,'Aspectos Ambientales '!$B$4:$C$61,2,FALSE)</f>
        <v xml:space="preserve">Fallas en los activos, tableros de control, corto circuito, o daños en las subestaciones etc. </v>
      </c>
      <c r="I34" s="57" t="s">
        <v>106</v>
      </c>
      <c r="J34" s="57" t="s">
        <v>107</v>
      </c>
      <c r="K34" s="57" t="str">
        <f>VLOOKUP(J34,'IA-CO'!$G$4:$H$25,2,FALSE)</f>
        <v>Deterioro de la capa de ozono, afectación de la calidad del aire, contaminación agua ( subterráneas y superficiales),  capa de suelo, generación de residuos, cambio en la calidad del aire, etc.</v>
      </c>
      <c r="L34" s="58">
        <v>2</v>
      </c>
      <c r="M34" s="58">
        <v>25</v>
      </c>
      <c r="N34" s="58">
        <v>5</v>
      </c>
      <c r="O34" s="58">
        <v>5</v>
      </c>
      <c r="P34" s="59">
        <f>SUM(M34:O34)</f>
        <v>35</v>
      </c>
      <c r="Q34" s="59">
        <f>P34*L34</f>
        <v>70</v>
      </c>
      <c r="R34" s="58" t="str">
        <f t="shared" si="14"/>
        <v>ALTO</v>
      </c>
      <c r="S34" s="58"/>
      <c r="T34" s="58"/>
      <c r="U34" s="58"/>
      <c r="V34" s="58"/>
      <c r="W34" s="58"/>
      <c r="X34" s="58" t="s">
        <v>108</v>
      </c>
      <c r="Y34" s="58" t="s">
        <v>109</v>
      </c>
      <c r="Z34" s="58" t="s">
        <v>110</v>
      </c>
      <c r="AA34" s="58">
        <v>1</v>
      </c>
      <c r="AB34" s="57" t="str">
        <f t="shared" si="15"/>
        <v>Aceptable</v>
      </c>
      <c r="AC34" s="57"/>
      <c r="AD34" s="44"/>
    </row>
    <row r="35" spans="1:30" s="46" customFormat="1" ht="134.25" customHeight="1">
      <c r="A35" s="55" t="s">
        <v>226</v>
      </c>
      <c r="B35" s="55" t="s">
        <v>229</v>
      </c>
      <c r="C35" s="56" t="s">
        <v>254</v>
      </c>
      <c r="D35" s="57" t="s">
        <v>103</v>
      </c>
      <c r="E35" s="92" t="s">
        <v>126</v>
      </c>
      <c r="F35" s="57" t="s">
        <v>219</v>
      </c>
      <c r="G35" s="57" t="s">
        <v>220</v>
      </c>
      <c r="H35" s="57" t="str">
        <f>VLOOKUP(G35,'Aspectos Ambientales '!$B$4:$C$61,2,FALSE)</f>
        <v>Fuga de aceite  dielectrico de transformadores, Fugas de aceites moviles, derrame de aceites dielectricos  o sustancias  en actividades operativas.</v>
      </c>
      <c r="I35" s="57" t="s">
        <v>106</v>
      </c>
      <c r="J35" s="57" t="s">
        <v>107</v>
      </c>
      <c r="K35" s="57" t="str">
        <f>VLOOKUP(J35,'IA-CO'!$G$4:$H$25,2,FALSE)</f>
        <v>Deterioro de la capa de ozono, afectación de la calidad del aire, contaminación agua ( subterráneas y superficiales),  capa de suelo, generación de residuos, cambio en la calidad del aire, etc.</v>
      </c>
      <c r="L35" s="58">
        <v>2</v>
      </c>
      <c r="M35" s="58">
        <v>16</v>
      </c>
      <c r="N35" s="58">
        <v>3</v>
      </c>
      <c r="O35" s="58">
        <v>3</v>
      </c>
      <c r="P35" s="59">
        <f t="shared" ref="P35:P37" si="16">SUM(M35:O35)</f>
        <v>22</v>
      </c>
      <c r="Q35" s="59">
        <f t="shared" ref="Q35:Q37" si="17">P35*L35</f>
        <v>44</v>
      </c>
      <c r="R35" s="58" t="str">
        <f t="shared" si="14"/>
        <v>BAJO</v>
      </c>
      <c r="S35" s="58"/>
      <c r="T35" s="58"/>
      <c r="U35" s="58"/>
      <c r="V35" s="58"/>
      <c r="W35" s="58"/>
      <c r="X35" s="58" t="s">
        <v>108</v>
      </c>
      <c r="Y35" s="58" t="s">
        <v>109</v>
      </c>
      <c r="Z35" s="58" t="s">
        <v>110</v>
      </c>
      <c r="AA35" s="58">
        <v>1</v>
      </c>
      <c r="AB35" s="57" t="str">
        <f t="shared" si="15"/>
        <v>Aceptable</v>
      </c>
      <c r="AC35" s="57"/>
      <c r="AD35" s="44"/>
    </row>
    <row r="36" spans="1:30" s="46" customFormat="1" ht="134.25" customHeight="1">
      <c r="A36" s="55" t="s">
        <v>226</v>
      </c>
      <c r="B36" s="55" t="s">
        <v>229</v>
      </c>
      <c r="C36" s="56" t="s">
        <v>228</v>
      </c>
      <c r="D36" s="92" t="s">
        <v>100</v>
      </c>
      <c r="E36" s="92" t="s">
        <v>126</v>
      </c>
      <c r="F36" s="57" t="s">
        <v>111</v>
      </c>
      <c r="G36" s="57" t="s">
        <v>112</v>
      </c>
      <c r="H36" s="57" t="str">
        <f>VLOOKUP(G36,'Aspectos Ambientales '!$B$4:$C$61,2,FALSE)</f>
        <v>Fuga,quiebre, o daño  de las tuberias de agua de las instalaciones de la compañía.</v>
      </c>
      <c r="I36" s="57" t="s">
        <v>106</v>
      </c>
      <c r="J36" s="57" t="s">
        <v>107</v>
      </c>
      <c r="K36" s="57" t="str">
        <f>VLOOKUP(J36,'IA-CO'!$G$4:$H$25,2,FALSE)</f>
        <v>Deterioro de la capa de ozono, afectación de la calidad del aire, contaminación agua ( subterráneas y superficiales),  capa de suelo, generación de residuos, cambio en la calidad del aire, etc.</v>
      </c>
      <c r="L36" s="58">
        <v>3</v>
      </c>
      <c r="M36" s="58">
        <v>9</v>
      </c>
      <c r="N36" s="58">
        <v>5</v>
      </c>
      <c r="O36" s="58">
        <v>3</v>
      </c>
      <c r="P36" s="59">
        <f t="shared" si="16"/>
        <v>17</v>
      </c>
      <c r="Q36" s="59">
        <f t="shared" si="17"/>
        <v>51</v>
      </c>
      <c r="R36" s="58" t="str">
        <f t="shared" si="14"/>
        <v>BAJO</v>
      </c>
      <c r="S36" s="58"/>
      <c r="T36" s="58"/>
      <c r="U36" s="58"/>
      <c r="V36" s="58"/>
      <c r="W36" s="58"/>
      <c r="X36" s="58" t="s">
        <v>108</v>
      </c>
      <c r="Y36" s="58" t="s">
        <v>109</v>
      </c>
      <c r="Z36" s="58" t="s">
        <v>110</v>
      </c>
      <c r="AA36" s="58">
        <v>1</v>
      </c>
      <c r="AB36" s="57" t="str">
        <f t="shared" si="15"/>
        <v>Aceptable</v>
      </c>
      <c r="AC36" s="57"/>
      <c r="AD36" s="44"/>
    </row>
    <row r="37" spans="1:30" s="46" customFormat="1" ht="134.25" customHeight="1">
      <c r="A37" s="55" t="s">
        <v>226</v>
      </c>
      <c r="B37" s="55" t="s">
        <v>229</v>
      </c>
      <c r="C37" s="56" t="s">
        <v>228</v>
      </c>
      <c r="D37" s="57" t="s">
        <v>103</v>
      </c>
      <c r="E37" s="92" t="s">
        <v>126</v>
      </c>
      <c r="F37" s="57" t="s">
        <v>113</v>
      </c>
      <c r="G37" s="57" t="s">
        <v>114</v>
      </c>
      <c r="H37" s="57" t="str">
        <f>VLOOKUP(G37,'Aspectos Ambientales '!$B$4:$C$61,2,FALSE)</f>
        <v>Emergencias Ambientales  por origen natural.</v>
      </c>
      <c r="I37" s="57" t="s">
        <v>106</v>
      </c>
      <c r="J37" s="57" t="s">
        <v>107</v>
      </c>
      <c r="K37" s="57" t="str">
        <f>VLOOKUP(J37,'IA-CO'!$G$4:$H$25,2,FALSE)</f>
        <v>Deterioro de la capa de ozono, afectación de la calidad del aire, contaminación agua ( subterráneas y superficiales),  capa de suelo, generación de residuos, cambio en la calidad del aire, etc.</v>
      </c>
      <c r="L37" s="58">
        <v>2</v>
      </c>
      <c r="M37" s="58">
        <v>25</v>
      </c>
      <c r="N37" s="58">
        <v>5</v>
      </c>
      <c r="O37" s="58">
        <v>5</v>
      </c>
      <c r="P37" s="59">
        <f t="shared" si="16"/>
        <v>35</v>
      </c>
      <c r="Q37" s="59">
        <f t="shared" si="17"/>
        <v>70</v>
      </c>
      <c r="R37" s="58" t="str">
        <f t="shared" si="14"/>
        <v>ALTO</v>
      </c>
      <c r="S37" s="58"/>
      <c r="T37" s="58"/>
      <c r="U37" s="58"/>
      <c r="V37" s="58"/>
      <c r="W37" s="58"/>
      <c r="X37" s="58" t="s">
        <v>108</v>
      </c>
      <c r="Y37" s="58" t="s">
        <v>109</v>
      </c>
      <c r="Z37" s="58" t="s">
        <v>110</v>
      </c>
      <c r="AA37" s="58">
        <v>1</v>
      </c>
      <c r="AB37" s="57" t="str">
        <f t="shared" si="15"/>
        <v>Aceptable</v>
      </c>
      <c r="AC37" s="57"/>
      <c r="AD37" s="44"/>
    </row>
    <row r="38" spans="1:30" s="46" customFormat="1" ht="134.25" customHeight="1">
      <c r="A38" s="55" t="s">
        <v>226</v>
      </c>
      <c r="B38" s="55" t="s">
        <v>229</v>
      </c>
      <c r="C38" s="56" t="s">
        <v>254</v>
      </c>
      <c r="D38" s="57" t="s">
        <v>103</v>
      </c>
      <c r="E38" s="92" t="s">
        <v>126</v>
      </c>
      <c r="F38" s="57" t="s">
        <v>219</v>
      </c>
      <c r="G38" s="57" t="s">
        <v>240</v>
      </c>
      <c r="H38" s="57" t="str">
        <f>VLOOKUP(G38,'Aspectos Ambientales '!$B$4:$C$61,2,FALSE)</f>
        <v>Actividades de Limpieza</v>
      </c>
      <c r="I38" s="57" t="s">
        <v>106</v>
      </c>
      <c r="J38" s="57" t="s">
        <v>107</v>
      </c>
      <c r="K38" s="57" t="str">
        <f>VLOOKUP(J38,'IA-CO'!$G$4:$H$25,2,FALSE)</f>
        <v>Deterioro de la capa de ozono, afectación de la calidad del aire, contaminación agua ( subterráneas y superficiales),  capa de suelo, generación de residuos, cambio en la calidad del aire, etc.</v>
      </c>
      <c r="L38" s="58">
        <v>2</v>
      </c>
      <c r="M38" s="58">
        <v>16</v>
      </c>
      <c r="N38" s="58">
        <v>3</v>
      </c>
      <c r="O38" s="58">
        <v>3</v>
      </c>
      <c r="P38" s="59">
        <f t="shared" ref="P38" si="18">SUM(M38:O38)</f>
        <v>22</v>
      </c>
      <c r="Q38" s="59">
        <f t="shared" ref="Q38" si="19">P38*L38</f>
        <v>44</v>
      </c>
      <c r="R38" s="58" t="str">
        <f t="shared" ref="R38" si="20">IF(AND(Q38&lt;=26),"MINIMO",IF(AND(Q38&gt;=27,Q38&lt;=51),"BAJO",IF(AND(Q38&gt;=52,Q38&lt;=59),"MODERADO",IF(AND(Q38&gt;=60,Q38&lt;=109),"ALTO",IF(AND(Q38&gt;=110,Q38&lt;=160),"EXTREMO",IF(Q38&lt;=0,"FALTAN DATOS"))))))</f>
        <v>BAJO</v>
      </c>
      <c r="S38" s="58"/>
      <c r="T38" s="58"/>
      <c r="U38" s="58"/>
      <c r="V38" s="58"/>
      <c r="W38" s="58"/>
      <c r="X38" s="58" t="s">
        <v>108</v>
      </c>
      <c r="Y38" s="58" t="s">
        <v>109</v>
      </c>
      <c r="Z38" s="58" t="s">
        <v>110</v>
      </c>
      <c r="AA38" s="58">
        <v>1</v>
      </c>
      <c r="AB38" s="57" t="str">
        <f t="shared" ref="AB38" si="21">IF(AND(AA38&lt;=1),"Aceptable",IF(AND(AA38&lt;=2),"Tolerable",IF(AND(AA38&lt;=3),"Inaceptable",IF(AA38&lt;=0,"FALTAN DATOS"))))</f>
        <v>Aceptable</v>
      </c>
      <c r="AC38" s="57"/>
      <c r="AD38" s="44"/>
    </row>
  </sheetData>
  <autoFilter ref="A9:AD33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467" priority="14" operator="equal">
      <formula>"INACEPTABLE"</formula>
    </cfRule>
    <cfRule type="cellIs" dxfId="466" priority="15" operator="equal">
      <formula>"TOLERABLE"</formula>
    </cfRule>
    <cfRule type="cellIs" dxfId="465" priority="16" operator="equal">
      <formula>"ACEPTABLE"</formula>
    </cfRule>
    <cfRule type="cellIs" dxfId="464" priority="17" stopIfTrue="1" operator="equal">
      <formula>"MINIMO"</formula>
    </cfRule>
    <cfRule type="cellIs" dxfId="463" priority="18" stopIfTrue="1" operator="equal">
      <formula>"BAJO"</formula>
    </cfRule>
    <cfRule type="cellIs" dxfId="462" priority="19" stopIfTrue="1" operator="equal">
      <formula>"MODERADO"</formula>
    </cfRule>
    <cfRule type="cellIs" dxfId="461" priority="20" stopIfTrue="1" operator="equal">
      <formula>"ALTO"</formula>
    </cfRule>
    <cfRule type="cellIs" dxfId="460" priority="21" stopIfTrue="1" operator="equal">
      <formula>"EXTREMO"</formula>
    </cfRule>
  </conditionalFormatting>
  <conditionalFormatting sqref="C8:E8">
    <cfRule type="cellIs" dxfId="459" priority="84" operator="equal">
      <formula>"INACEPTABLE"</formula>
    </cfRule>
    <cfRule type="cellIs" dxfId="458" priority="85" operator="equal">
      <formula>"TOLERABLE"</formula>
    </cfRule>
    <cfRule type="cellIs" dxfId="457" priority="86" operator="equal">
      <formula>"ACEPTABLE"</formula>
    </cfRule>
    <cfRule type="cellIs" dxfId="456" priority="87" stopIfTrue="1" operator="equal">
      <formula>"MINIMO"</formula>
    </cfRule>
    <cfRule type="cellIs" dxfId="455" priority="88" stopIfTrue="1" operator="equal">
      <formula>"BAJO"</formula>
    </cfRule>
    <cfRule type="cellIs" dxfId="454" priority="89" stopIfTrue="1" operator="equal">
      <formula>"MODERADO"</formula>
    </cfRule>
    <cfRule type="cellIs" dxfId="453" priority="90" stopIfTrue="1" operator="equal">
      <formula>"ALTO"</formula>
    </cfRule>
    <cfRule type="cellIs" dxfId="452" priority="91" stopIfTrue="1" operator="equal">
      <formula>"EXTREMO"</formula>
    </cfRule>
  </conditionalFormatting>
  <conditionalFormatting sqref="F8:F9">
    <cfRule type="cellIs" dxfId="451" priority="52" operator="equal">
      <formula>"INACEPTABLE"</formula>
    </cfRule>
    <cfRule type="cellIs" dxfId="450" priority="53" operator="equal">
      <formula>"TOLERABLE"</formula>
    </cfRule>
    <cfRule type="cellIs" dxfId="449" priority="54" operator="equal">
      <formula>"ACEPTABLE"</formula>
    </cfRule>
    <cfRule type="cellIs" dxfId="448" priority="55" stopIfTrue="1" operator="equal">
      <formula>"MINIMO"</formula>
    </cfRule>
    <cfRule type="cellIs" dxfId="447" priority="56" stopIfTrue="1" operator="equal">
      <formula>"BAJO"</formula>
    </cfRule>
    <cfRule type="cellIs" dxfId="446" priority="57" stopIfTrue="1" operator="equal">
      <formula>"MODERADO"</formula>
    </cfRule>
    <cfRule type="cellIs" dxfId="445" priority="58" stopIfTrue="1" operator="equal">
      <formula>"ALTO"</formula>
    </cfRule>
    <cfRule type="cellIs" dxfId="444" priority="59" stopIfTrue="1" operator="equal">
      <formula>"EXTREMO"</formula>
    </cfRule>
  </conditionalFormatting>
  <conditionalFormatting sqref="G9:K9">
    <cfRule type="cellIs" dxfId="443" priority="44" operator="equal">
      <formula>"INACEPTABLE"</formula>
    </cfRule>
    <cfRule type="cellIs" dxfId="442" priority="45" operator="equal">
      <formula>"TOLERABLE"</formula>
    </cfRule>
    <cfRule type="cellIs" dxfId="441" priority="46" operator="equal">
      <formula>"ACEPTABLE"</formula>
    </cfRule>
    <cfRule type="cellIs" dxfId="440" priority="47" stopIfTrue="1" operator="equal">
      <formula>"MINIMO"</formula>
    </cfRule>
    <cfRule type="cellIs" dxfId="439" priority="48" stopIfTrue="1" operator="equal">
      <formula>"BAJO"</formula>
    </cfRule>
    <cfRule type="cellIs" dxfId="438" priority="49" stopIfTrue="1" operator="equal">
      <formula>"MODERADO"</formula>
    </cfRule>
    <cfRule type="cellIs" dxfId="437" priority="50" stopIfTrue="1" operator="equal">
      <formula>"ALTO"</formula>
    </cfRule>
    <cfRule type="cellIs" dxfId="436" priority="51" stopIfTrue="1" operator="equal">
      <formula>"EXTREMO"</formula>
    </cfRule>
  </conditionalFormatting>
  <conditionalFormatting sqref="I8">
    <cfRule type="cellIs" dxfId="435" priority="36" operator="equal">
      <formula>"INACEPTABLE"</formula>
    </cfRule>
    <cfRule type="cellIs" dxfId="434" priority="37" operator="equal">
      <formula>"TOLERABLE"</formula>
    </cfRule>
    <cfRule type="cellIs" dxfId="433" priority="38" operator="equal">
      <formula>"ACEPTABLE"</formula>
    </cfRule>
    <cfRule type="cellIs" dxfId="432" priority="39" stopIfTrue="1" operator="equal">
      <formula>"MINIMO"</formula>
    </cfRule>
    <cfRule type="cellIs" dxfId="431" priority="40" stopIfTrue="1" operator="equal">
      <formula>"BAJO"</formula>
    </cfRule>
    <cfRule type="cellIs" dxfId="430" priority="41" stopIfTrue="1" operator="equal">
      <formula>"MODERADO"</formula>
    </cfRule>
    <cfRule type="cellIs" dxfId="429" priority="42" stopIfTrue="1" operator="equal">
      <formula>"ALTO"</formula>
    </cfRule>
    <cfRule type="cellIs" dxfId="428" priority="43" stopIfTrue="1" operator="equal">
      <formula>"EXTREMO"</formula>
    </cfRule>
  </conditionalFormatting>
  <conditionalFormatting sqref="L7">
    <cfRule type="cellIs" dxfId="427" priority="68" operator="equal">
      <formula>"INACEPTABLE"</formula>
    </cfRule>
    <cfRule type="cellIs" dxfId="426" priority="69" operator="equal">
      <formula>"TOLERABLE"</formula>
    </cfRule>
    <cfRule type="cellIs" dxfId="425" priority="70" operator="equal">
      <formula>"ACEPTABLE"</formula>
    </cfRule>
    <cfRule type="cellIs" dxfId="424" priority="71" stopIfTrue="1" operator="equal">
      <formula>"MINIMO"</formula>
    </cfRule>
    <cfRule type="cellIs" dxfId="423" priority="72" stopIfTrue="1" operator="equal">
      <formula>"BAJO"</formula>
    </cfRule>
    <cfRule type="cellIs" dxfId="422" priority="73" stopIfTrue="1" operator="equal">
      <formula>"MODERADO"</formula>
    </cfRule>
    <cfRule type="cellIs" dxfId="421" priority="74" stopIfTrue="1" operator="equal">
      <formula>"ALTO"</formula>
    </cfRule>
    <cfRule type="cellIs" dxfId="420" priority="75" stopIfTrue="1" operator="equal">
      <formula>"EXTREMO"</formula>
    </cfRule>
  </conditionalFormatting>
  <conditionalFormatting sqref="L8:M8 Y8:AD8">
    <cfRule type="cellIs" dxfId="419" priority="116" operator="equal">
      <formula>"INACEPTABLE"</formula>
    </cfRule>
    <cfRule type="cellIs" dxfId="418" priority="117" operator="equal">
      <formula>"TOLERABLE"</formula>
    </cfRule>
    <cfRule type="cellIs" dxfId="417" priority="118" operator="equal">
      <formula>"ACEPTABLE"</formula>
    </cfRule>
    <cfRule type="cellIs" dxfId="416" priority="119" stopIfTrue="1" operator="equal">
      <formula>"MINIMO"</formula>
    </cfRule>
    <cfRule type="cellIs" dxfId="415" priority="120" stopIfTrue="1" operator="equal">
      <formula>"BAJO"</formula>
    </cfRule>
    <cfRule type="cellIs" dxfId="414" priority="121" stopIfTrue="1" operator="equal">
      <formula>"MODERADO"</formula>
    </cfRule>
    <cfRule type="cellIs" dxfId="413" priority="122" stopIfTrue="1" operator="equal">
      <formula>"ALTO"</formula>
    </cfRule>
    <cfRule type="cellIs" dxfId="412" priority="123" stopIfTrue="1" operator="equal">
      <formula>"EXTREMO"</formula>
    </cfRule>
  </conditionalFormatting>
  <conditionalFormatting sqref="M9:P9">
    <cfRule type="cellIs" dxfId="411" priority="92" operator="equal">
      <formula>"INACEPTABLE"</formula>
    </cfRule>
    <cfRule type="cellIs" dxfId="410" priority="93" operator="equal">
      <formula>"TOLERABLE"</formula>
    </cfRule>
    <cfRule type="cellIs" dxfId="409" priority="94" operator="equal">
      <formula>"ACEPTABLE"</formula>
    </cfRule>
    <cfRule type="cellIs" dxfId="408" priority="95" stopIfTrue="1" operator="equal">
      <formula>"MINIMO"</formula>
    </cfRule>
    <cfRule type="cellIs" dxfId="407" priority="96" stopIfTrue="1" operator="equal">
      <formula>"BAJO"</formula>
    </cfRule>
    <cfRule type="cellIs" dxfId="406" priority="97" stopIfTrue="1" operator="equal">
      <formula>"MODERADO"</formula>
    </cfRule>
    <cfRule type="cellIs" dxfId="405" priority="98" stopIfTrue="1" operator="equal">
      <formula>"ALTO"</formula>
    </cfRule>
    <cfRule type="cellIs" dxfId="404" priority="99" stopIfTrue="1" operator="equal">
      <formula>"EXTREMO"</formula>
    </cfRule>
  </conditionalFormatting>
  <conditionalFormatting sqref="Q8:S8">
    <cfRule type="cellIs" dxfId="403" priority="108" operator="equal">
      <formula>"INACEPTABLE"</formula>
    </cfRule>
    <cfRule type="cellIs" dxfId="402" priority="109" operator="equal">
      <formula>"TOLERABLE"</formula>
    </cfRule>
    <cfRule type="cellIs" dxfId="401" priority="110" operator="equal">
      <formula>"ACEPTABLE"</formula>
    </cfRule>
    <cfRule type="cellIs" dxfId="400" priority="111" stopIfTrue="1" operator="equal">
      <formula>"MINIMO"</formula>
    </cfRule>
    <cfRule type="cellIs" dxfId="399" priority="112" stopIfTrue="1" operator="equal">
      <formula>"BAJO"</formula>
    </cfRule>
    <cfRule type="cellIs" dxfId="398" priority="113" stopIfTrue="1" operator="equal">
      <formula>"MODERADO"</formula>
    </cfRule>
    <cfRule type="cellIs" dxfId="397" priority="114" stopIfTrue="1" operator="equal">
      <formula>"ALTO"</formula>
    </cfRule>
    <cfRule type="cellIs" dxfId="396" priority="115" stopIfTrue="1" operator="equal">
      <formula>"EXTREMO"</formula>
    </cfRule>
  </conditionalFormatting>
  <conditionalFormatting sqref="R10:R38">
    <cfRule type="containsText" dxfId="395" priority="9" operator="containsText" text="Moderado">
      <formula>NOT(ISERROR(SEARCH("Moderado",R10)))</formula>
    </cfRule>
    <cfRule type="containsText" dxfId="394" priority="10" operator="containsText" text="Extremo">
      <formula>NOT(ISERROR(SEARCH("Extremo",R10)))</formula>
    </cfRule>
    <cfRule type="containsText" dxfId="393" priority="11" operator="containsText" text="Alto">
      <formula>NOT(ISERROR(SEARCH("Alto",R10)))</formula>
    </cfRule>
    <cfRule type="containsText" dxfId="392" priority="12" operator="containsText" text="Bajo">
      <formula>NOT(ISERROR(SEARCH("Bajo",R10)))</formula>
    </cfRule>
    <cfRule type="containsText" dxfId="391" priority="13" operator="containsText" text="Minimo">
      <formula>NOT(ISERROR(SEARCH("Minimo",R10)))</formula>
    </cfRule>
  </conditionalFormatting>
  <conditionalFormatting sqref="S7">
    <cfRule type="cellIs" dxfId="390" priority="60" operator="equal">
      <formula>"INACEPTABLE"</formula>
    </cfRule>
    <cfRule type="cellIs" dxfId="389" priority="61" operator="equal">
      <formula>"TOLERABLE"</formula>
    </cfRule>
    <cfRule type="cellIs" dxfId="388" priority="62" operator="equal">
      <formula>"ACEPTABLE"</formula>
    </cfRule>
    <cfRule type="cellIs" dxfId="387" priority="63" stopIfTrue="1" operator="equal">
      <formula>"MINIMO"</formula>
    </cfRule>
    <cfRule type="cellIs" dxfId="386" priority="64" stopIfTrue="1" operator="equal">
      <formula>"BAJO"</formula>
    </cfRule>
    <cfRule type="cellIs" dxfId="385" priority="65" stopIfTrue="1" operator="equal">
      <formula>"MODERADO"</formula>
    </cfRule>
    <cfRule type="cellIs" dxfId="384" priority="66" stopIfTrue="1" operator="equal">
      <formula>"ALTO"</formula>
    </cfRule>
    <cfRule type="cellIs" dxfId="383" priority="67" stopIfTrue="1" operator="equal">
      <formula>"EXTREMO"</formula>
    </cfRule>
  </conditionalFormatting>
  <conditionalFormatting sqref="S9:X9">
    <cfRule type="cellIs" dxfId="382" priority="100" operator="equal">
      <formula>"INACEPTABLE"</formula>
    </cfRule>
    <cfRule type="cellIs" dxfId="381" priority="101" operator="equal">
      <formula>"TOLERABLE"</formula>
    </cfRule>
    <cfRule type="cellIs" dxfId="380" priority="102" operator="equal">
      <formula>"ACEPTABLE"</formula>
    </cfRule>
    <cfRule type="cellIs" dxfId="379" priority="103" stopIfTrue="1" operator="equal">
      <formula>"MINIMO"</formula>
    </cfRule>
    <cfRule type="cellIs" dxfId="378" priority="104" stopIfTrue="1" operator="equal">
      <formula>"BAJO"</formula>
    </cfRule>
    <cfRule type="cellIs" dxfId="377" priority="105" stopIfTrue="1" operator="equal">
      <formula>"MODERADO"</formula>
    </cfRule>
    <cfRule type="cellIs" dxfId="376" priority="106" stopIfTrue="1" operator="equal">
      <formula>"ALTO"</formula>
    </cfRule>
    <cfRule type="cellIs" dxfId="375" priority="107" stopIfTrue="1" operator="equal">
      <formula>"EXTREMO"</formula>
    </cfRule>
  </conditionalFormatting>
  <conditionalFormatting sqref="AB10:AB13 AB17:AB18 AB21 AB23 AB27 AB32:AB33">
    <cfRule type="containsText" dxfId="374" priority="28" operator="containsText" text="Tolerable">
      <formula>NOT(ISERROR(SEARCH("Tolerable",AB10)))</formula>
    </cfRule>
    <cfRule type="containsText" dxfId="373" priority="30" operator="containsText" text="Inaceptable">
      <formula>NOT(ISERROR(SEARCH("Inaceptable",AB10)))</formula>
    </cfRule>
  </conditionalFormatting>
  <conditionalFormatting sqref="AB10:AB13 AB17:AB18 AB21 AB23 AB27">
    <cfRule type="containsText" dxfId="372" priority="24" operator="containsText" text="Inaceptable">
      <formula>NOT(ISERROR(SEARCH("Inaceptable",AB10)))</formula>
    </cfRule>
    <cfRule type="containsText" dxfId="371" priority="25" operator="containsText" text="Aceptable">
      <formula>NOT(ISERROR(SEARCH("Aceptable",AB10)))</formula>
    </cfRule>
    <cfRule type="cellIs" dxfId="370" priority="26" operator="lessThanOrEqual">
      <formula>1</formula>
    </cfRule>
    <cfRule type="containsText" dxfId="369" priority="27" operator="containsText" text="Aceptable">
      <formula>NOT(ISERROR(SEARCH("Aceptable",AB10)))</formula>
    </cfRule>
  </conditionalFormatting>
  <conditionalFormatting sqref="AB11:AB13 AB17:AB18 AB21 AB23 AB27">
    <cfRule type="containsText" dxfId="368" priority="23" operator="containsText" text="Tolerable">
      <formula>NOT(ISERROR(SEARCH("Tolerable",AB11)))</formula>
    </cfRule>
  </conditionalFormatting>
  <conditionalFormatting sqref="AB12 AB18 AB21 AB23 AB27 AB32:AB33">
    <cfRule type="containsText" dxfId="367" priority="29" operator="containsText" text="Aceptable">
      <formula>NOT(ISERROR(SEARCH("Aceptable",AB12)))</formula>
    </cfRule>
  </conditionalFormatting>
  <conditionalFormatting sqref="AB32:AB38">
    <cfRule type="containsText" dxfId="366" priority="1" operator="containsText" text="Tolerable">
      <formula>NOT(ISERROR(SEARCH("Tolerable",AB32)))</formula>
    </cfRule>
    <cfRule type="containsText" dxfId="365" priority="2" operator="containsText" text="Inaceptable">
      <formula>NOT(ISERROR(SEARCH("Inaceptable",AB32)))</formula>
    </cfRule>
    <cfRule type="containsText" dxfId="364" priority="3" operator="containsText" text="Aceptable">
      <formula>NOT(ISERROR(SEARCH("Aceptable",AB32)))</formula>
    </cfRule>
    <cfRule type="cellIs" dxfId="363" priority="4" operator="lessThanOrEqual">
      <formula>1</formula>
    </cfRule>
    <cfRule type="containsText" dxfId="362" priority="7" operator="containsText" text="Aceptable">
      <formula>NOT(ISERROR(SEARCH("Aceptable",AB32)))</formula>
    </cfRule>
  </conditionalFormatting>
  <conditionalFormatting sqref="AB34:AB38">
    <cfRule type="containsText" dxfId="361" priority="5" operator="containsText" text="Aceptable">
      <formula>NOT(ISERROR(SEARCH("Aceptable",AB34)))</formula>
    </cfRule>
    <cfRule type="containsText" dxfId="360" priority="6" operator="containsText" text="Tolerable">
      <formula>NOT(ISERROR(SEARCH("Tolerable",AB34)))</formula>
    </cfRule>
    <cfRule type="containsText" dxfId="359" priority="8" operator="containsText" text="Inaceptable">
      <formula>NOT(ISERROR(SEARCH("Inaceptable",AB34)))</formula>
    </cfRule>
  </conditionalFormatting>
  <dataValidations count="22">
    <dataValidation allowBlank="1" showInputMessage="1" showErrorMessage="1" prompt="Ir a pestaña de SEVERIDAD_x000a_Impacto dentro de la organización que genera la actividad." sqref="M8 M9:P9" xr:uid="{0B744A44-4DD3-469A-9BE5-C2A968183F63}"/>
    <dataValidation allowBlank="1" showInputMessage="1" showErrorMessage="1" prompt="Controles Administrativos" sqref="X9" xr:uid="{F3565E7B-321A-43F2-9373-698B8FF88C18}"/>
    <dataValidation allowBlank="1" showInputMessage="1" showErrorMessage="1" prompt="Controles de Ingeniería" sqref="W9" xr:uid="{DC73A7AF-6D51-4262-BB0A-C84359159254}"/>
    <dataValidation allowBlank="1" showInputMessage="1" showErrorMessage="1" prompt="Reciclar" sqref="V9" xr:uid="{FFC470A6-29C8-4E75-AFC1-F7EE5D699E8B}"/>
    <dataValidation allowBlank="1" showInputMessage="1" showErrorMessage="1" prompt="Reusar" sqref="U9" xr:uid="{CF236269-BDA7-4840-A42A-224DA525AE9B}"/>
    <dataValidation allowBlank="1" showInputMessage="1" showErrorMessage="1" prompt="Reducir" sqref="T9" xr:uid="{ECC1BCF1-BE33-473D-AEC5-E8F26937D66E}"/>
    <dataValidation allowBlank="1" showInputMessage="1" showErrorMessage="1" prompt="Eliminar" sqref="S9" xr:uid="{40B5BDC6-6077-4CBF-A703-D98FE51D59A3}"/>
    <dataValidation allowBlank="1" showInputMessage="1" showErrorMessage="1" prompt="Clasificación de la actividad" sqref="H9" xr:uid="{31454485-3A0C-4A0B-B118-3CA7F670C600}"/>
    <dataValidation allowBlank="1" showInputMessage="1" showErrorMessage="1" prompt="Cantidad de veces que se realizar la actividad" sqref="D8" xr:uid="{05313C25-675F-44A5-B254-2593EB4EA16B}"/>
    <dataValidation type="list" allowBlank="1" showInputMessage="1" showErrorMessage="1" sqref="M7:P7" xr:uid="{A720D227-88D9-44E8-90B0-A5260B1BFC52}">
      <formula1>#REF!</formula1>
    </dataValidation>
    <dataValidation allowBlank="1" showInputMessage="1" showErrorMessage="1" prompt="Ir a pestaña de PROBABILIDAD_x000a_Probabilidad de la actividad." sqref="L8" xr:uid="{802E2F60-FC93-47F1-BE82-D9DC215FD479}"/>
    <dataValidation allowBlank="1" showInputMessage="1" showErrorMessage="1" prompt="Registros (evidencia) que soporta el cumplimiento del Punto de Control." sqref="Y8" xr:uid="{13F0D337-0A6B-4CE5-A57E-0A4025FB9E1F}"/>
    <dataValidation allowBlank="1" showInputMessage="1" showErrorMessage="1" prompt="Proceso encargado de garantizar que el Punto de Control se cumpla." sqref="Z8" xr:uid="{384EF2E2-B16C-45CF-AE1D-947F1AACB249}"/>
    <dataValidation allowBlank="1" showInputMessage="1" showErrorMessage="1" prompt="Acciones a ser realizadas con el fin de llevar la valoracion del riesgo vs el control a nivel aceptable." sqref="AC8" xr:uid="{CCD34803-8228-49DC-926B-8A5C90E7A44B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032456FE-8A3A-4C7C-BF20-7DBADD208741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0BC9B2A6-57A0-4743-9030-33ED371E6650}"/>
    <dataValidation allowBlank="1" showInputMessage="1" showErrorMessage="1" prompt="Severidad &amp; Probabilidad de que se materialice la consecuencia." sqref="R8" xr:uid="{041D14D0-5BA1-4364-B282-CDE0A6869066}"/>
    <dataValidation allowBlank="1" showInputMessage="1" showErrorMessage="1" prompt="Resultado de la probabilidad y la severidad." sqref="Q8" xr:uid="{62344CAF-9B32-47C4-8D2E-C2BEF7E80B43}"/>
    <dataValidation allowBlank="1" showInputMessage="1" showErrorMessage="1" prompt="Acciones o controles que previenen y/o reducen que las causas o consecuencias se materialicen._x000a_(Marque con una &quot;X&quot;)" sqref="S8:X8" xr:uid="{C4E0D51B-0AAA-4832-ADC8-3992FCE50DBB}"/>
    <dataValidation allowBlank="1" showInputMessage="1" showErrorMessage="1" prompt="Establecer las actividades del proceso a ser analizadas." sqref="C8" xr:uid="{D0A94003-3B96-442F-A14A-4B2FC9A2C78F}"/>
    <dataValidation allowBlank="1" showInputMessage="1" showErrorMessage="1" prompt="Ir a pestaña de VAL CONTROL" sqref="AA8" xr:uid="{26974518-B5BA-4186-BC54-00640F8780AD}"/>
    <dataValidation type="list" allowBlank="1" showInputMessage="1" showErrorMessage="1" sqref="E6:E1048576" xr:uid="{BCF2B018-63E5-4535-82DB-82760C438E40}">
      <formula1>"Administrativa,Operativa,Mixta"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244B263-F278-4977-805E-B9857006F103}">
          <x14:formula1>
            <xm:f>'Severidad '!$A$4:$A$19</xm:f>
          </x14:formula1>
          <xm:sqref>M16</xm:sqref>
        </x14:dataValidation>
        <x14:dataValidation type="list" allowBlank="1" showInputMessage="1" showErrorMessage="1" xr:uid="{AD142889-830C-4B62-9098-7EB3F42C4B60}">
          <x14:formula1>
            <xm:f>'Severidad '!$F$4:$F$15</xm:f>
          </x14:formula1>
          <xm:sqref>O10:O20</xm:sqref>
        </x14:dataValidation>
        <x14:dataValidation type="list" allowBlank="1" showInputMessage="1" showErrorMessage="1" xr:uid="{A82ACD3A-8AA0-4FB3-B504-0F6F87E1D4CB}">
          <x14:formula1>
            <xm:f>'Severidad '!$D$4:$D$15</xm:f>
          </x14:formula1>
          <xm:sqref>N10:N20 N21:O38</xm:sqref>
        </x14:dataValidation>
        <x14:dataValidation type="list" allowBlank="1" showInputMessage="1" showErrorMessage="1" xr:uid="{FCFA59F0-E31F-4AB5-9F9A-63B228F58617}">
          <x14:formula1>
            <xm:f>'Severidad '!$A$4:$A$15</xm:f>
          </x14:formula1>
          <xm:sqref>M10:M15 M17:M38</xm:sqref>
        </x14:dataValidation>
        <x14:dataValidation type="list" allowBlank="1" showInputMessage="1" showErrorMessage="1" xr:uid="{86F74499-CBB8-4DC9-88FE-1C0916DFC267}">
          <x14:formula1>
            <xm:f>'Probabilidad '!$E$16:$E$18</xm:f>
          </x14:formula1>
          <xm:sqref>AA10:AA38</xm:sqref>
        </x14:dataValidation>
        <x14:dataValidation type="list" allowBlank="1" showInputMessage="1" showErrorMessage="1" xr:uid="{FF22C332-9F1B-4CF2-A035-4EA646A35CB4}">
          <x14:formula1>
            <xm:f>'Probabilidad '!$B$4:$B$8</xm:f>
          </x14:formula1>
          <xm:sqref>L10:L38</xm:sqref>
        </x14:dataValidation>
        <x14:dataValidation type="list" allowBlank="1" showInputMessage="1" showErrorMessage="1" xr:uid="{A2FF6F98-59F3-4824-B103-D681C3A52BD9}">
          <x14:formula1>
            <xm:f>'IA-CO'!$G$4:$G$25</xm:f>
          </x14:formula1>
          <xm:sqref>J10:J38</xm:sqref>
        </x14:dataValidation>
        <x14:dataValidation type="list" allowBlank="1" showInputMessage="1" showErrorMessage="1" xr:uid="{3B70FD6F-95B3-4997-A1E0-2E8E9B3D11AE}">
          <x14:formula1>
            <xm:f>'IA-CO'!$F$4:$F$24</xm:f>
          </x14:formula1>
          <xm:sqref>I10:I38</xm:sqref>
        </x14:dataValidation>
        <x14:dataValidation type="list" allowBlank="1" showInputMessage="1" showErrorMessage="1" xr:uid="{C624C521-5E63-421E-B00F-211C445A9CD6}">
          <x14:formula1>
            <xm:f>'Aspectos Ambientales '!$B$4:$B$63</xm:f>
          </x14:formula1>
          <xm:sqref>G10:G38</xm:sqref>
        </x14:dataValidation>
        <x14:dataValidation type="list" allowBlank="1" showInputMessage="1" showErrorMessage="1" xr:uid="{4A672562-8E92-44F0-8200-705E25D69C26}">
          <x14:formula1>
            <xm:f>'Aspectos Ambientales '!$A$4:$A$62</xm:f>
          </x14:formula1>
          <xm:sqref>F10:F38</xm:sqref>
        </x14:dataValidation>
        <x14:dataValidation type="list" allowBlank="1" showInputMessage="1" showErrorMessage="1" xr:uid="{A39301C9-479F-4349-8146-0CED92EE1C7A}">
          <x14:formula1>
            <xm:f>'IA-CO'!$F$29:$F$31</xm:f>
          </x14:formula1>
          <xm:sqref>D10:D38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B7EA-516C-43D7-AF2D-9D396AB70C71}">
  <dimension ref="A1:AD23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110.2851562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81.5" customHeight="1">
      <c r="A10" s="55" t="s">
        <v>255</v>
      </c>
      <c r="B10" s="55" t="s">
        <v>256</v>
      </c>
      <c r="C10" s="56" t="s">
        <v>257</v>
      </c>
      <c r="D10" s="57" t="s">
        <v>54</v>
      </c>
      <c r="E10" s="92" t="s">
        <v>126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46" customFormat="1" ht="134.25" customHeight="1">
      <c r="A11" s="55" t="s">
        <v>255</v>
      </c>
      <c r="B11" s="55" t="s">
        <v>256</v>
      </c>
      <c r="C11" s="56" t="s">
        <v>257</v>
      </c>
      <c r="D11" s="57" t="s">
        <v>54</v>
      </c>
      <c r="E11" s="92" t="s">
        <v>126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23" si="3">IF(AND(AA11&lt;=1),"Aceptable",IF(AND(AA11&lt;=2),"Tolerable",IF(AND(AA11&lt;=3),"Inaceptable",IF(AA11&lt;=0,"FALTAN DATOS"))))</f>
        <v>Aceptable</v>
      </c>
      <c r="AC11" s="57"/>
      <c r="AD11" s="57"/>
    </row>
    <row r="12" spans="1:30" s="46" customFormat="1" ht="134.25" customHeight="1">
      <c r="A12" s="55" t="s">
        <v>255</v>
      </c>
      <c r="B12" s="55" t="s">
        <v>256</v>
      </c>
      <c r="C12" s="56" t="s">
        <v>257</v>
      </c>
      <c r="D12" s="92" t="s">
        <v>103</v>
      </c>
      <c r="E12" s="92" t="s">
        <v>126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46" customFormat="1" ht="189" customHeight="1">
      <c r="A13" s="55" t="s">
        <v>255</v>
      </c>
      <c r="B13" s="55" t="s">
        <v>256</v>
      </c>
      <c r="C13" s="56" t="s">
        <v>257</v>
      </c>
      <c r="D13" s="57" t="s">
        <v>54</v>
      </c>
      <c r="E13" s="92" t="s">
        <v>126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46" customFormat="1" ht="185.25" customHeight="1">
      <c r="A14" s="55" t="s">
        <v>255</v>
      </c>
      <c r="B14" s="55" t="s">
        <v>256</v>
      </c>
      <c r="C14" s="56" t="s">
        <v>257</v>
      </c>
      <c r="D14" s="57" t="s">
        <v>54</v>
      </c>
      <c r="E14" s="92" t="s">
        <v>126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4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56</v>
      </c>
      <c r="R14" s="58" t="str">
        <f t="shared" si="2"/>
        <v>MODERADO</v>
      </c>
      <c r="S14" s="58" t="s">
        <v>127</v>
      </c>
      <c r="T14" s="58"/>
      <c r="U14" s="58"/>
      <c r="V14" s="58"/>
      <c r="W14" s="58"/>
      <c r="X14" s="58"/>
      <c r="Y14" s="58" t="s">
        <v>121</v>
      </c>
      <c r="Z14" s="58" t="s">
        <v>122</v>
      </c>
      <c r="AA14" s="58"/>
      <c r="AB14" s="57"/>
      <c r="AC14" s="57"/>
      <c r="AD14" s="57"/>
    </row>
    <row r="15" spans="1:30" s="46" customFormat="1" ht="134.25" customHeight="1">
      <c r="A15" s="55" t="s">
        <v>255</v>
      </c>
      <c r="B15" s="55" t="s">
        <v>256</v>
      </c>
      <c r="C15" s="56" t="s">
        <v>257</v>
      </c>
      <c r="D15" s="57" t="s">
        <v>54</v>
      </c>
      <c r="E15" s="92" t="s">
        <v>126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46" customFormat="1" ht="134.25" customHeight="1">
      <c r="A16" s="55" t="s">
        <v>255</v>
      </c>
      <c r="B16" s="55" t="s">
        <v>256</v>
      </c>
      <c r="C16" s="56" t="s">
        <v>257</v>
      </c>
      <c r="D16" s="57" t="s">
        <v>54</v>
      </c>
      <c r="E16" s="92" t="s">
        <v>126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46" customFormat="1" ht="134.25" customHeight="1">
      <c r="A17" s="55" t="s">
        <v>255</v>
      </c>
      <c r="B17" s="55" t="s">
        <v>256</v>
      </c>
      <c r="C17" s="56" t="s">
        <v>257</v>
      </c>
      <c r="D17" s="57" t="s">
        <v>54</v>
      </c>
      <c r="E17" s="92" t="s">
        <v>126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46" customFormat="1" ht="134.25" customHeight="1">
      <c r="A18" s="55" t="s">
        <v>255</v>
      </c>
      <c r="B18" s="55" t="s">
        <v>256</v>
      </c>
      <c r="C18" s="56" t="s">
        <v>257</v>
      </c>
      <c r="D18" s="57" t="s">
        <v>54</v>
      </c>
      <c r="E18" s="92" t="s">
        <v>126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46" customFormat="1" ht="151.5" customHeight="1">
      <c r="A19" s="55" t="s">
        <v>255</v>
      </c>
      <c r="B19" s="55" t="s">
        <v>256</v>
      </c>
      <c r="C19" s="56" t="s">
        <v>257</v>
      </c>
      <c r="D19" s="57" t="s">
        <v>54</v>
      </c>
      <c r="E19" s="92" t="s">
        <v>126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46" customFormat="1" ht="134.25" customHeight="1">
      <c r="A20" s="55" t="s">
        <v>255</v>
      </c>
      <c r="B20" s="55" t="s">
        <v>256</v>
      </c>
      <c r="C20" s="56" t="s">
        <v>257</v>
      </c>
      <c r="D20" s="57" t="s">
        <v>100</v>
      </c>
      <c r="E20" s="92" t="s">
        <v>126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s="46" customFormat="1" ht="134.25" customHeight="1">
      <c r="A21" s="55" t="s">
        <v>255</v>
      </c>
      <c r="B21" s="55" t="s">
        <v>256</v>
      </c>
      <c r="C21" s="56" t="s">
        <v>257</v>
      </c>
      <c r="D21" s="57" t="s">
        <v>103</v>
      </c>
      <c r="E21" s="92" t="s">
        <v>126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si="3"/>
        <v>Aceptable</v>
      </c>
      <c r="AC21" s="57"/>
      <c r="AD21" s="44"/>
    </row>
    <row r="22" spans="1:30" s="46" customFormat="1" ht="134.25" customHeight="1">
      <c r="A22" s="55" t="s">
        <v>255</v>
      </c>
      <c r="B22" s="55" t="s">
        <v>256</v>
      </c>
      <c r="C22" s="56" t="s">
        <v>257</v>
      </c>
      <c r="D22" s="57" t="s">
        <v>100</v>
      </c>
      <c r="E22" s="92" t="s">
        <v>126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4">SUM(M22:O22)</f>
        <v>17</v>
      </c>
      <c r="Q22" s="59">
        <f t="shared" ref="Q22:Q23" si="5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3"/>
        <v>Aceptable</v>
      </c>
      <c r="AC22" s="57"/>
      <c r="AD22" s="44"/>
    </row>
    <row r="23" spans="1:30" s="46" customFormat="1" ht="134.25" customHeight="1">
      <c r="A23" s="55" t="s">
        <v>255</v>
      </c>
      <c r="B23" s="55" t="s">
        <v>256</v>
      </c>
      <c r="C23" s="56" t="s">
        <v>257</v>
      </c>
      <c r="D23" s="57" t="s">
        <v>103</v>
      </c>
      <c r="E23" s="92" t="s">
        <v>126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4"/>
        <v>35</v>
      </c>
      <c r="Q23" s="59">
        <f t="shared" si="5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3"/>
        <v>Aceptable</v>
      </c>
      <c r="AC23" s="57"/>
      <c r="AD23" s="44"/>
    </row>
  </sheetData>
  <autoFilter ref="A9:AD20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358" priority="14" operator="equal">
      <formula>"INACEPTABLE"</formula>
    </cfRule>
    <cfRule type="cellIs" dxfId="357" priority="15" operator="equal">
      <formula>"TOLERABLE"</formula>
    </cfRule>
    <cfRule type="cellIs" dxfId="356" priority="16" operator="equal">
      <formula>"ACEPTABLE"</formula>
    </cfRule>
    <cfRule type="cellIs" dxfId="355" priority="17" stopIfTrue="1" operator="equal">
      <formula>"MINIMO"</formula>
    </cfRule>
    <cfRule type="cellIs" dxfId="354" priority="18" stopIfTrue="1" operator="equal">
      <formula>"BAJO"</formula>
    </cfRule>
    <cfRule type="cellIs" dxfId="353" priority="19" stopIfTrue="1" operator="equal">
      <formula>"MODERADO"</formula>
    </cfRule>
    <cfRule type="cellIs" dxfId="352" priority="20" stopIfTrue="1" operator="equal">
      <formula>"ALTO"</formula>
    </cfRule>
    <cfRule type="cellIs" dxfId="351" priority="21" stopIfTrue="1" operator="equal">
      <formula>"EXTREMO"</formula>
    </cfRule>
  </conditionalFormatting>
  <conditionalFormatting sqref="C8:E8">
    <cfRule type="cellIs" dxfId="350" priority="83" operator="equal">
      <formula>"INACEPTABLE"</formula>
    </cfRule>
    <cfRule type="cellIs" dxfId="349" priority="84" operator="equal">
      <formula>"TOLERABLE"</formula>
    </cfRule>
    <cfRule type="cellIs" dxfId="348" priority="85" operator="equal">
      <formula>"ACEPTABLE"</formula>
    </cfRule>
    <cfRule type="cellIs" dxfId="347" priority="86" stopIfTrue="1" operator="equal">
      <formula>"MINIMO"</formula>
    </cfRule>
    <cfRule type="cellIs" dxfId="346" priority="87" stopIfTrue="1" operator="equal">
      <formula>"BAJO"</formula>
    </cfRule>
    <cfRule type="cellIs" dxfId="345" priority="88" stopIfTrue="1" operator="equal">
      <formula>"MODERADO"</formula>
    </cfRule>
    <cfRule type="cellIs" dxfId="344" priority="89" stopIfTrue="1" operator="equal">
      <formula>"ALTO"</formula>
    </cfRule>
    <cfRule type="cellIs" dxfId="343" priority="90" stopIfTrue="1" operator="equal">
      <formula>"EXTREMO"</formula>
    </cfRule>
  </conditionalFormatting>
  <conditionalFormatting sqref="F8:F9">
    <cfRule type="cellIs" dxfId="342" priority="51" operator="equal">
      <formula>"INACEPTABLE"</formula>
    </cfRule>
    <cfRule type="cellIs" dxfId="341" priority="52" operator="equal">
      <formula>"TOLERABLE"</formula>
    </cfRule>
    <cfRule type="cellIs" dxfId="340" priority="53" operator="equal">
      <formula>"ACEPTABLE"</formula>
    </cfRule>
    <cfRule type="cellIs" dxfId="339" priority="54" stopIfTrue="1" operator="equal">
      <formula>"MINIMO"</formula>
    </cfRule>
    <cfRule type="cellIs" dxfId="338" priority="55" stopIfTrue="1" operator="equal">
      <formula>"BAJO"</formula>
    </cfRule>
    <cfRule type="cellIs" dxfId="337" priority="56" stopIfTrue="1" operator="equal">
      <formula>"MODERADO"</formula>
    </cfRule>
    <cfRule type="cellIs" dxfId="336" priority="57" stopIfTrue="1" operator="equal">
      <formula>"ALTO"</formula>
    </cfRule>
    <cfRule type="cellIs" dxfId="335" priority="58" stopIfTrue="1" operator="equal">
      <formula>"EXTREMO"</formula>
    </cfRule>
  </conditionalFormatting>
  <conditionalFormatting sqref="G9:K9">
    <cfRule type="cellIs" dxfId="334" priority="43" operator="equal">
      <formula>"INACEPTABLE"</formula>
    </cfRule>
    <cfRule type="cellIs" dxfId="333" priority="44" operator="equal">
      <formula>"TOLERABLE"</formula>
    </cfRule>
    <cfRule type="cellIs" dxfId="332" priority="45" operator="equal">
      <formula>"ACEPTABLE"</formula>
    </cfRule>
    <cfRule type="cellIs" dxfId="331" priority="46" stopIfTrue="1" operator="equal">
      <formula>"MINIMO"</formula>
    </cfRule>
    <cfRule type="cellIs" dxfId="330" priority="47" stopIfTrue="1" operator="equal">
      <formula>"BAJO"</formula>
    </cfRule>
    <cfRule type="cellIs" dxfId="329" priority="48" stopIfTrue="1" operator="equal">
      <formula>"MODERADO"</formula>
    </cfRule>
    <cfRule type="cellIs" dxfId="328" priority="49" stopIfTrue="1" operator="equal">
      <formula>"ALTO"</formula>
    </cfRule>
    <cfRule type="cellIs" dxfId="327" priority="50" stopIfTrue="1" operator="equal">
      <formula>"EXTREMO"</formula>
    </cfRule>
  </conditionalFormatting>
  <conditionalFormatting sqref="I8">
    <cfRule type="cellIs" dxfId="326" priority="35" operator="equal">
      <formula>"INACEPTABLE"</formula>
    </cfRule>
    <cfRule type="cellIs" dxfId="325" priority="36" operator="equal">
      <formula>"TOLERABLE"</formula>
    </cfRule>
    <cfRule type="cellIs" dxfId="324" priority="37" operator="equal">
      <formula>"ACEPTABLE"</formula>
    </cfRule>
    <cfRule type="cellIs" dxfId="323" priority="38" stopIfTrue="1" operator="equal">
      <formula>"MINIMO"</formula>
    </cfRule>
    <cfRule type="cellIs" dxfId="322" priority="39" stopIfTrue="1" operator="equal">
      <formula>"BAJO"</formula>
    </cfRule>
    <cfRule type="cellIs" dxfId="321" priority="40" stopIfTrue="1" operator="equal">
      <formula>"MODERADO"</formula>
    </cfRule>
    <cfRule type="cellIs" dxfId="320" priority="41" stopIfTrue="1" operator="equal">
      <formula>"ALTO"</formula>
    </cfRule>
    <cfRule type="cellIs" dxfId="319" priority="42" stopIfTrue="1" operator="equal">
      <formula>"EXTREMO"</formula>
    </cfRule>
  </conditionalFormatting>
  <conditionalFormatting sqref="L7">
    <cfRule type="cellIs" dxfId="318" priority="67" operator="equal">
      <formula>"INACEPTABLE"</formula>
    </cfRule>
    <cfRule type="cellIs" dxfId="317" priority="68" operator="equal">
      <formula>"TOLERABLE"</formula>
    </cfRule>
    <cfRule type="cellIs" dxfId="316" priority="69" operator="equal">
      <formula>"ACEPTABLE"</formula>
    </cfRule>
    <cfRule type="cellIs" dxfId="315" priority="70" stopIfTrue="1" operator="equal">
      <formula>"MINIMO"</formula>
    </cfRule>
    <cfRule type="cellIs" dxfId="314" priority="71" stopIfTrue="1" operator="equal">
      <formula>"BAJO"</formula>
    </cfRule>
    <cfRule type="cellIs" dxfId="313" priority="72" stopIfTrue="1" operator="equal">
      <formula>"MODERADO"</formula>
    </cfRule>
    <cfRule type="cellIs" dxfId="312" priority="73" stopIfTrue="1" operator="equal">
      <formula>"ALTO"</formula>
    </cfRule>
    <cfRule type="cellIs" dxfId="311" priority="74" stopIfTrue="1" operator="equal">
      <formula>"EXTREMO"</formula>
    </cfRule>
  </conditionalFormatting>
  <conditionalFormatting sqref="L8:M8 Y8:AD8">
    <cfRule type="cellIs" dxfId="310" priority="115" operator="equal">
      <formula>"INACEPTABLE"</formula>
    </cfRule>
    <cfRule type="cellIs" dxfId="309" priority="116" operator="equal">
      <formula>"TOLERABLE"</formula>
    </cfRule>
    <cfRule type="cellIs" dxfId="308" priority="117" operator="equal">
      <formula>"ACEPTABLE"</formula>
    </cfRule>
    <cfRule type="cellIs" dxfId="307" priority="118" stopIfTrue="1" operator="equal">
      <formula>"MINIMO"</formula>
    </cfRule>
    <cfRule type="cellIs" dxfId="306" priority="119" stopIfTrue="1" operator="equal">
      <formula>"BAJO"</formula>
    </cfRule>
    <cfRule type="cellIs" dxfId="305" priority="120" stopIfTrue="1" operator="equal">
      <formula>"MODERADO"</formula>
    </cfRule>
    <cfRule type="cellIs" dxfId="304" priority="121" stopIfTrue="1" operator="equal">
      <formula>"ALTO"</formula>
    </cfRule>
    <cfRule type="cellIs" dxfId="303" priority="122" stopIfTrue="1" operator="equal">
      <formula>"EXTREMO"</formula>
    </cfRule>
  </conditionalFormatting>
  <conditionalFormatting sqref="M9:P9">
    <cfRule type="cellIs" dxfId="302" priority="91" operator="equal">
      <formula>"INACEPTABLE"</formula>
    </cfRule>
    <cfRule type="cellIs" dxfId="301" priority="92" operator="equal">
      <formula>"TOLERABLE"</formula>
    </cfRule>
    <cfRule type="cellIs" dxfId="300" priority="93" operator="equal">
      <formula>"ACEPTABLE"</formula>
    </cfRule>
    <cfRule type="cellIs" dxfId="299" priority="94" stopIfTrue="1" operator="equal">
      <formula>"MINIMO"</formula>
    </cfRule>
    <cfRule type="cellIs" dxfId="298" priority="95" stopIfTrue="1" operator="equal">
      <formula>"BAJO"</formula>
    </cfRule>
    <cfRule type="cellIs" dxfId="297" priority="96" stopIfTrue="1" operator="equal">
      <formula>"MODERADO"</formula>
    </cfRule>
    <cfRule type="cellIs" dxfId="296" priority="97" stopIfTrue="1" operator="equal">
      <formula>"ALTO"</formula>
    </cfRule>
    <cfRule type="cellIs" dxfId="295" priority="98" stopIfTrue="1" operator="equal">
      <formula>"EXTREMO"</formula>
    </cfRule>
  </conditionalFormatting>
  <conditionalFormatting sqref="Q8:S8">
    <cfRule type="cellIs" dxfId="294" priority="107" operator="equal">
      <formula>"INACEPTABLE"</formula>
    </cfRule>
    <cfRule type="cellIs" dxfId="293" priority="108" operator="equal">
      <formula>"TOLERABLE"</formula>
    </cfRule>
    <cfRule type="cellIs" dxfId="292" priority="109" operator="equal">
      <formula>"ACEPTABLE"</formula>
    </cfRule>
    <cfRule type="cellIs" dxfId="291" priority="110" stopIfTrue="1" operator="equal">
      <formula>"MINIMO"</formula>
    </cfRule>
    <cfRule type="cellIs" dxfId="290" priority="111" stopIfTrue="1" operator="equal">
      <formula>"BAJO"</formula>
    </cfRule>
    <cfRule type="cellIs" dxfId="289" priority="112" stopIfTrue="1" operator="equal">
      <formula>"MODERADO"</formula>
    </cfRule>
    <cfRule type="cellIs" dxfId="288" priority="113" stopIfTrue="1" operator="equal">
      <formula>"ALTO"</formula>
    </cfRule>
    <cfRule type="cellIs" dxfId="287" priority="114" stopIfTrue="1" operator="equal">
      <formula>"EXTREMO"</formula>
    </cfRule>
  </conditionalFormatting>
  <conditionalFormatting sqref="R10:R23">
    <cfRule type="containsText" dxfId="286" priority="30" operator="containsText" text="Moderado">
      <formula>NOT(ISERROR(SEARCH("Moderado",R10)))</formula>
    </cfRule>
    <cfRule type="containsText" dxfId="285" priority="31" operator="containsText" text="Extremo">
      <formula>NOT(ISERROR(SEARCH("Extremo",R10)))</formula>
    </cfRule>
    <cfRule type="containsText" dxfId="284" priority="32" operator="containsText" text="Alto">
      <formula>NOT(ISERROR(SEARCH("Alto",R10)))</formula>
    </cfRule>
    <cfRule type="containsText" dxfId="283" priority="33" operator="containsText" text="Bajo">
      <formula>NOT(ISERROR(SEARCH("Bajo",R10)))</formula>
    </cfRule>
    <cfRule type="containsText" dxfId="282" priority="34" operator="containsText" text="Minimo">
      <formula>NOT(ISERROR(SEARCH("Minimo",R10)))</formula>
    </cfRule>
  </conditionalFormatting>
  <conditionalFormatting sqref="S7">
    <cfRule type="cellIs" dxfId="281" priority="59" operator="equal">
      <formula>"INACEPTABLE"</formula>
    </cfRule>
    <cfRule type="cellIs" dxfId="280" priority="60" operator="equal">
      <formula>"TOLERABLE"</formula>
    </cfRule>
    <cfRule type="cellIs" dxfId="279" priority="61" operator="equal">
      <formula>"ACEPTABLE"</formula>
    </cfRule>
    <cfRule type="cellIs" dxfId="278" priority="62" stopIfTrue="1" operator="equal">
      <formula>"MINIMO"</formula>
    </cfRule>
    <cfRule type="cellIs" dxfId="277" priority="63" stopIfTrue="1" operator="equal">
      <formula>"BAJO"</formula>
    </cfRule>
    <cfRule type="cellIs" dxfId="276" priority="64" stopIfTrue="1" operator="equal">
      <formula>"MODERADO"</formula>
    </cfRule>
    <cfRule type="cellIs" dxfId="275" priority="65" stopIfTrue="1" operator="equal">
      <formula>"ALTO"</formula>
    </cfRule>
    <cfRule type="cellIs" dxfId="274" priority="66" stopIfTrue="1" operator="equal">
      <formula>"EXTREMO"</formula>
    </cfRule>
  </conditionalFormatting>
  <conditionalFormatting sqref="S9:X9">
    <cfRule type="cellIs" dxfId="273" priority="99" operator="equal">
      <formula>"INACEPTABLE"</formula>
    </cfRule>
    <cfRule type="cellIs" dxfId="272" priority="100" operator="equal">
      <formula>"TOLERABLE"</formula>
    </cfRule>
    <cfRule type="cellIs" dxfId="271" priority="101" operator="equal">
      <formula>"ACEPTABLE"</formula>
    </cfRule>
    <cfRule type="cellIs" dxfId="270" priority="102" stopIfTrue="1" operator="equal">
      <formula>"MINIMO"</formula>
    </cfRule>
    <cfRule type="cellIs" dxfId="269" priority="103" stopIfTrue="1" operator="equal">
      <formula>"BAJO"</formula>
    </cfRule>
    <cfRule type="cellIs" dxfId="268" priority="104" stopIfTrue="1" operator="equal">
      <formula>"MODERADO"</formula>
    </cfRule>
    <cfRule type="cellIs" dxfId="267" priority="105" stopIfTrue="1" operator="equal">
      <formula>"ALTO"</formula>
    </cfRule>
    <cfRule type="cellIs" dxfId="266" priority="106" stopIfTrue="1" operator="equal">
      <formula>"EXTREMO"</formula>
    </cfRule>
  </conditionalFormatting>
  <conditionalFormatting sqref="AB10:AB13 AB17:AB18">
    <cfRule type="containsText" dxfId="265" priority="23" operator="containsText" text="Inaceptable">
      <formula>NOT(ISERROR(SEARCH("Inaceptable",AB10)))</formula>
    </cfRule>
    <cfRule type="containsText" dxfId="264" priority="24" operator="containsText" text="Aceptable">
      <formula>NOT(ISERROR(SEARCH("Aceptable",AB10)))</formula>
    </cfRule>
    <cfRule type="cellIs" dxfId="263" priority="25" operator="lessThanOrEqual">
      <formula>1</formula>
    </cfRule>
    <cfRule type="containsText" dxfId="262" priority="26" operator="containsText" text="Aceptable">
      <formula>NOT(ISERROR(SEARCH("Aceptable",AB10)))</formula>
    </cfRule>
    <cfRule type="containsText" dxfId="261" priority="27" operator="containsText" text="Tolerable">
      <formula>NOT(ISERROR(SEARCH("Tolerable",AB10)))</formula>
    </cfRule>
    <cfRule type="containsText" dxfId="260" priority="29" operator="containsText" text="Inaceptable">
      <formula>NOT(ISERROR(SEARCH("Inaceptable",AB10)))</formula>
    </cfRule>
  </conditionalFormatting>
  <conditionalFormatting sqref="AB11:AB13 AB17:AB18">
    <cfRule type="containsText" dxfId="259" priority="22" operator="containsText" text="Tolerable">
      <formula>NOT(ISERROR(SEARCH("Tolerable",AB11)))</formula>
    </cfRule>
  </conditionalFormatting>
  <conditionalFormatting sqref="AB12 AB18">
    <cfRule type="containsText" dxfId="258" priority="28" operator="containsText" text="Aceptable">
      <formula>NOT(ISERROR(SEARCH("Aceptable",AB12)))</formula>
    </cfRule>
  </conditionalFormatting>
  <conditionalFormatting sqref="AB21:AB23">
    <cfRule type="containsText" dxfId="257" priority="1" operator="containsText" text="Tolerable">
      <formula>NOT(ISERROR(SEARCH("Tolerable",AB21)))</formula>
    </cfRule>
    <cfRule type="containsText" dxfId="256" priority="2" operator="containsText" text="Inaceptable">
      <formula>NOT(ISERROR(SEARCH("Inaceptable",AB21)))</formula>
    </cfRule>
    <cfRule type="containsText" dxfId="255" priority="3" operator="containsText" text="Aceptable">
      <formula>NOT(ISERROR(SEARCH("Aceptable",AB21)))</formula>
    </cfRule>
    <cfRule type="cellIs" dxfId="254" priority="4" operator="lessThanOrEqual">
      <formula>1</formula>
    </cfRule>
    <cfRule type="containsText" dxfId="253" priority="5" operator="containsText" text="Aceptable">
      <formula>NOT(ISERROR(SEARCH("Aceptable",AB21)))</formula>
    </cfRule>
    <cfRule type="containsText" dxfId="252" priority="6" operator="containsText" text="Tolerable">
      <formula>NOT(ISERROR(SEARCH("Tolerable",AB21)))</formula>
    </cfRule>
    <cfRule type="containsText" dxfId="251" priority="7" operator="containsText" text="Aceptable">
      <formula>NOT(ISERROR(SEARCH("Aceptable",AB21)))</formula>
    </cfRule>
    <cfRule type="containsText" dxfId="250" priority="8" operator="containsText" text="Inaceptable">
      <formula>NOT(ISERROR(SEARCH("Inaceptable",AB21)))</formula>
    </cfRule>
  </conditionalFormatting>
  <dataValidations count="22">
    <dataValidation allowBlank="1" showInputMessage="1" showErrorMessage="1" prompt="Ir a pestaña de VAL CONTROL" sqref="AA8" xr:uid="{8871A7C4-4E32-4F4B-A119-303B1758C8F2}"/>
    <dataValidation allowBlank="1" showInputMessage="1" showErrorMessage="1" prompt="Establecer las actividades del proceso a ser analizadas." sqref="C8" xr:uid="{38A77C8E-558D-42B1-8EC0-831BFCF19D82}"/>
    <dataValidation allowBlank="1" showInputMessage="1" showErrorMessage="1" prompt="Acciones o controles que previenen y/o reducen que las causas o consecuencias se materialicen._x000a_(Marque con una &quot;X&quot;)" sqref="S8:X8" xr:uid="{3D30362B-9E3C-4C2F-8A76-7A51F66C6610}"/>
    <dataValidation allowBlank="1" showInputMessage="1" showErrorMessage="1" prompt="Resultado de la probabilidad y la severidad." sqref="Q8" xr:uid="{3C23BC84-4623-49BB-BB8E-8326675121BE}"/>
    <dataValidation allowBlank="1" showInputMessage="1" showErrorMessage="1" prompt="Severidad &amp; Probabilidad de que se materialice la consecuencia." sqref="R8" xr:uid="{1E6C30D2-BD0B-4CB1-9620-296A7C860177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B1C4EB82-2B50-403E-B5A5-CE4419EA2DA6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67B68B31-9338-409F-95B0-42E83D3E2F7B}"/>
    <dataValidation allowBlank="1" showInputMessage="1" showErrorMessage="1" prompt="Acciones a ser realizadas con el fin de llevar la valoracion del riesgo vs el control a nivel aceptable." sqref="AC8" xr:uid="{380E789C-1AC5-44EF-81B9-FF6FA279BC29}"/>
    <dataValidation allowBlank="1" showInputMessage="1" showErrorMessage="1" prompt="Proceso encargado de garantizar que el Punto de Control se cumpla." sqref="Z8" xr:uid="{83B7DF25-1E41-4F8B-B9E1-D24BB5701EAC}"/>
    <dataValidation allowBlank="1" showInputMessage="1" showErrorMessage="1" prompt="Registros (evidencia) que soporta el cumplimiento del Punto de Control." sqref="Y8" xr:uid="{77478527-9D55-46EC-AF87-A3D8DAA26853}"/>
    <dataValidation allowBlank="1" showInputMessage="1" showErrorMessage="1" prompt="Ir a pestaña de PROBABILIDAD_x000a_Probabilidad de la actividad." sqref="L8" xr:uid="{BC22B555-6021-4621-85BC-AA66BD16A7AC}"/>
    <dataValidation type="list" allowBlank="1" showInputMessage="1" showErrorMessage="1" sqref="M7:P7" xr:uid="{F665710C-8C39-416D-9674-D48273E8334B}">
      <formula1>#REF!</formula1>
    </dataValidation>
    <dataValidation allowBlank="1" showInputMessage="1" showErrorMessage="1" prompt="Cantidad de veces que se realizar la actividad" sqref="D8" xr:uid="{BC5BEFC5-6CA0-4218-BA6F-1809DD35E4EA}"/>
    <dataValidation allowBlank="1" showInputMessage="1" showErrorMessage="1" prompt="Clasificación de la actividad" sqref="H9" xr:uid="{12AC8CAF-6A0C-40A0-95FA-7730CAA771D5}"/>
    <dataValidation allowBlank="1" showInputMessage="1" showErrorMessage="1" prompt="Eliminar" sqref="S9" xr:uid="{1068236E-1B30-4EBE-886B-E9ADBFEC93D4}"/>
    <dataValidation allowBlank="1" showInputMessage="1" showErrorMessage="1" prompt="Reducir" sqref="T9" xr:uid="{27DCFF28-68EA-41C5-A8B6-6111F21E69F4}"/>
    <dataValidation allowBlank="1" showInputMessage="1" showErrorMessage="1" prompt="Reusar" sqref="U9" xr:uid="{189784B2-0A15-4C25-A8FC-06C804F73EC4}"/>
    <dataValidation allowBlank="1" showInputMessage="1" showErrorMessage="1" prompt="Reciclar" sqref="V9" xr:uid="{B1A318BC-43CC-4963-92CE-71AB27BF2769}"/>
    <dataValidation allowBlank="1" showInputMessage="1" showErrorMessage="1" prompt="Controles de Ingeniería" sqref="W9" xr:uid="{93E264E4-B3BC-4C8D-8F78-F5FE6181A840}"/>
    <dataValidation allowBlank="1" showInputMessage="1" showErrorMessage="1" prompt="Controles Administrativos" sqref="X9" xr:uid="{FE42B317-4561-41C7-B76F-68A5FADDE1A4}"/>
    <dataValidation allowBlank="1" showInputMessage="1" showErrorMessage="1" prompt="Ir a pestaña de SEVERIDAD_x000a_Impacto dentro de la organización que genera la actividad." sqref="M8 M9:P9" xr:uid="{F051C514-1F0F-4CA1-A6AD-12A1A1C4EC0E}"/>
    <dataValidation type="list" allowBlank="1" showInputMessage="1" showErrorMessage="1" sqref="E6:E1048576" xr:uid="{5DBD22AA-117E-4D85-B70C-E7BCE34E73A5}">
      <formula1>"Administrativa,Operativa,Mixta"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16B6CCA-9C67-455E-A229-65F361998B2F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9069B0A1-8498-42D6-BF03-7F49FA9F2AC0}">
          <x14:formula1>
            <xm:f>'Severidad '!$D$4:$D$15</xm:f>
          </x14:formula1>
          <xm:sqref>N10:N20 N21:O23</xm:sqref>
        </x14:dataValidation>
        <x14:dataValidation type="list" allowBlank="1" showInputMessage="1" showErrorMessage="1" xr:uid="{E62709EF-4AC4-421B-83B5-631492CEE842}">
          <x14:formula1>
            <xm:f>'Severidad '!$F$4:$F$15</xm:f>
          </x14:formula1>
          <xm:sqref>O10:O20</xm:sqref>
        </x14:dataValidation>
        <x14:dataValidation type="list" allowBlank="1" showInputMessage="1" showErrorMessage="1" xr:uid="{1E5C8174-FE7E-41A2-AC23-ADBB420DCFC4}">
          <x14:formula1>
            <xm:f>'Severidad '!$A$4:$A$19</xm:f>
          </x14:formula1>
          <xm:sqref>M16</xm:sqref>
        </x14:dataValidation>
        <x14:dataValidation type="list" allowBlank="1" showInputMessage="1" showErrorMessage="1" xr:uid="{360E4E4A-1BBF-4306-AF9C-1FBA654706E5}">
          <x14:formula1>
            <xm:f>'IA-CO'!$F$29:$F$31</xm:f>
          </x14:formula1>
          <xm:sqref>D10:D23</xm:sqref>
        </x14:dataValidation>
        <x14:dataValidation type="list" allowBlank="1" showInputMessage="1" showErrorMessage="1" xr:uid="{B458FB9D-E8F2-45B8-8CC9-D7BE8A93E0F3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8B3B2A71-4E89-4B62-8EB8-CAC3542165A7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D4CB98FA-8F1E-4DC3-9B18-2FAA15DDE2F4}">
          <x14:formula1>
            <xm:f>'IA-CO'!$F$4:$F$24</xm:f>
          </x14:formula1>
          <xm:sqref>I10:I23</xm:sqref>
        </x14:dataValidation>
        <x14:dataValidation type="list" allowBlank="1" showInputMessage="1" showErrorMessage="1" xr:uid="{C0FF6E44-6A01-46E4-8029-7932BF6BC149}">
          <x14:formula1>
            <xm:f>'IA-CO'!$G$4:$G$25</xm:f>
          </x14:formula1>
          <xm:sqref>J10:J23</xm:sqref>
        </x14:dataValidation>
        <x14:dataValidation type="list" allowBlank="1" showInputMessage="1" showErrorMessage="1" xr:uid="{8E8CF25B-7B65-4264-9768-EB9968B6B827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9A14FBAB-8AE4-453A-8167-85B78696D521}">
          <x14:formula1>
            <xm:f>'Probabilidad '!$E$16:$E$18</xm:f>
          </x14:formula1>
          <xm:sqref>AA10:AA23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9F50-8704-4BBF-9D31-C7EB9A68307C}">
  <dimension ref="A1:AD23"/>
  <sheetViews>
    <sheetView zoomScale="40" zoomScaleNormal="40" workbookViewId="0">
      <selection activeCell="C5" sqref="C5"/>
    </sheetView>
  </sheetViews>
  <sheetFormatPr defaultColWidth="87" defaultRowHeight="111.75" customHeight="1"/>
  <cols>
    <col min="1" max="1" width="50" style="61" customWidth="1"/>
    <col min="2" max="2" width="41.42578125" style="61" customWidth="1"/>
    <col min="3" max="3" width="110.28515625" style="62" customWidth="1"/>
    <col min="4" max="4" width="32.5703125" style="61" customWidth="1"/>
    <col min="5" max="5" width="54.85546875" style="61" customWidth="1"/>
    <col min="6" max="6" width="74.85546875" style="61" customWidth="1"/>
    <col min="7" max="7" width="72.28515625" style="61" customWidth="1"/>
    <col min="8" max="8" width="62.140625" style="60" customWidth="1"/>
    <col min="9" max="9" width="67.140625" style="61" customWidth="1"/>
    <col min="10" max="10" width="45.5703125" style="60" customWidth="1"/>
    <col min="11" max="11" width="67.85546875" style="60" customWidth="1"/>
    <col min="12" max="12" width="40.5703125" style="63" customWidth="1"/>
    <col min="13" max="14" width="34.85546875" style="63" customWidth="1"/>
    <col min="15" max="15" width="31.5703125" style="63" customWidth="1"/>
    <col min="16" max="16" width="36.28515625" style="63" customWidth="1"/>
    <col min="17" max="17" width="38" style="63" customWidth="1"/>
    <col min="18" max="18" width="28.28515625" style="61" customWidth="1"/>
    <col min="19" max="24" width="11.42578125" style="61" customWidth="1"/>
    <col min="25" max="25" width="92.28515625" style="61" customWidth="1"/>
    <col min="26" max="26" width="56" style="61" customWidth="1"/>
    <col min="27" max="27" width="33.85546875" style="61" customWidth="1"/>
    <col min="28" max="28" width="35.140625" style="61" customWidth="1"/>
    <col min="29" max="29" width="31.7109375" style="61" customWidth="1"/>
    <col min="30" max="30" width="26.28515625" style="61" customWidth="1"/>
    <col min="31" max="16384" width="87" style="61"/>
  </cols>
  <sheetData>
    <row r="1" spans="1:30" customFormat="1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customFormat="1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customFormat="1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customFormat="1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customFormat="1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66"/>
      <c r="B6" s="166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</row>
    <row r="7" spans="1:30" ht="111.75" customHeight="1">
      <c r="A7" s="181" t="s">
        <v>18</v>
      </c>
      <c r="B7" s="181"/>
      <c r="C7" s="181"/>
      <c r="D7" s="181"/>
      <c r="E7" s="181"/>
      <c r="F7" s="181"/>
      <c r="G7" s="181"/>
      <c r="H7" s="181"/>
      <c r="I7" s="181"/>
      <c r="J7" s="181"/>
      <c r="K7" s="182"/>
      <c r="L7" s="181" t="s">
        <v>19</v>
      </c>
      <c r="M7" s="181"/>
      <c r="N7" s="181"/>
      <c r="O7" s="181"/>
      <c r="P7" s="181"/>
      <c r="Q7" s="181"/>
      <c r="R7" s="181"/>
      <c r="S7" s="171" t="s">
        <v>20</v>
      </c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ht="111.75" customHeight="1">
      <c r="A8" s="178" t="s">
        <v>21</v>
      </c>
      <c r="B8" s="145" t="s">
        <v>22</v>
      </c>
      <c r="C8" s="176" t="s">
        <v>23</v>
      </c>
      <c r="D8" s="178" t="s">
        <v>24</v>
      </c>
      <c r="E8" s="178" t="s">
        <v>25</v>
      </c>
      <c r="F8" s="178" t="s">
        <v>26</v>
      </c>
      <c r="G8" s="178"/>
      <c r="H8" s="178"/>
      <c r="I8" s="178" t="s">
        <v>27</v>
      </c>
      <c r="J8" s="178"/>
      <c r="K8" s="178"/>
      <c r="L8" s="179" t="s">
        <v>28</v>
      </c>
      <c r="M8" s="179" t="s">
        <v>29</v>
      </c>
      <c r="N8" s="179"/>
      <c r="O8" s="179"/>
      <c r="P8" s="179"/>
      <c r="Q8" s="179" t="s">
        <v>30</v>
      </c>
      <c r="R8" s="178" t="s">
        <v>31</v>
      </c>
      <c r="S8" s="177" t="s">
        <v>32</v>
      </c>
      <c r="T8" s="177"/>
      <c r="U8" s="177"/>
      <c r="V8" s="177"/>
      <c r="W8" s="177"/>
      <c r="X8" s="177"/>
      <c r="Y8" s="177" t="s">
        <v>33</v>
      </c>
      <c r="Z8" s="177" t="s">
        <v>34</v>
      </c>
      <c r="AA8" s="178" t="s">
        <v>35</v>
      </c>
      <c r="AB8" s="178" t="s">
        <v>36</v>
      </c>
      <c r="AC8" s="178" t="s">
        <v>37</v>
      </c>
      <c r="AD8" s="178" t="s">
        <v>38</v>
      </c>
    </row>
    <row r="9" spans="1:30" ht="111.75" customHeight="1">
      <c r="A9" s="178"/>
      <c r="B9" s="146"/>
      <c r="C9" s="176"/>
      <c r="D9" s="178"/>
      <c r="E9" s="178"/>
      <c r="F9" s="73" t="s">
        <v>39</v>
      </c>
      <c r="G9" s="73" t="s">
        <v>40</v>
      </c>
      <c r="H9" s="73" t="s">
        <v>41</v>
      </c>
      <c r="I9" s="73" t="s">
        <v>42</v>
      </c>
      <c r="J9" s="75" t="s">
        <v>41</v>
      </c>
      <c r="K9" s="75" t="s">
        <v>40</v>
      </c>
      <c r="L9" s="179"/>
      <c r="M9" s="72" t="s">
        <v>43</v>
      </c>
      <c r="N9" s="72" t="s">
        <v>44</v>
      </c>
      <c r="O9" s="72" t="s">
        <v>45</v>
      </c>
      <c r="P9" s="72" t="s">
        <v>46</v>
      </c>
      <c r="Q9" s="179"/>
      <c r="R9" s="178"/>
      <c r="S9" s="74" t="s">
        <v>47</v>
      </c>
      <c r="T9" s="74" t="s">
        <v>48</v>
      </c>
      <c r="U9" s="74" t="s">
        <v>48</v>
      </c>
      <c r="V9" s="74" t="s">
        <v>48</v>
      </c>
      <c r="W9" s="74" t="s">
        <v>49</v>
      </c>
      <c r="X9" s="74" t="s">
        <v>50</v>
      </c>
      <c r="Y9" s="177"/>
      <c r="Z9" s="177"/>
      <c r="AA9" s="178"/>
      <c r="AB9" s="178"/>
      <c r="AC9" s="178"/>
      <c r="AD9" s="178"/>
    </row>
    <row r="10" spans="1:30" s="60" customFormat="1" ht="134.25" customHeight="1">
      <c r="A10" s="55" t="s">
        <v>258</v>
      </c>
      <c r="B10" s="55" t="s">
        <v>259</v>
      </c>
      <c r="C10" s="56" t="s">
        <v>260</v>
      </c>
      <c r="D10" s="57" t="s">
        <v>54</v>
      </c>
      <c r="E10" s="92" t="s">
        <v>261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60" customFormat="1" ht="134.25" customHeight="1">
      <c r="A11" s="55" t="s">
        <v>258</v>
      </c>
      <c r="B11" s="55" t="s">
        <v>259</v>
      </c>
      <c r="C11" s="56" t="s">
        <v>260</v>
      </c>
      <c r="D11" s="57" t="s">
        <v>54</v>
      </c>
      <c r="E11" s="92" t="s">
        <v>261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23" si="3">IF(AND(AA11&lt;=1),"Aceptable",IF(AND(AA11&lt;=2),"Tolerable",IF(AND(AA11&lt;=3),"Inaceptable",IF(AA11&lt;=0,"FALTAN DATOS"))))</f>
        <v>Aceptable</v>
      </c>
      <c r="AC11" s="57"/>
      <c r="AD11" s="57"/>
    </row>
    <row r="12" spans="1:30" s="60" customFormat="1" ht="134.25" customHeight="1">
      <c r="A12" s="55" t="s">
        <v>258</v>
      </c>
      <c r="B12" s="55" t="s">
        <v>259</v>
      </c>
      <c r="C12" s="56" t="s">
        <v>260</v>
      </c>
      <c r="D12" s="92" t="s">
        <v>103</v>
      </c>
      <c r="E12" s="92" t="s">
        <v>261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60" customFormat="1" ht="134.25" customHeight="1">
      <c r="A13" s="55" t="s">
        <v>258</v>
      </c>
      <c r="B13" s="55" t="s">
        <v>259</v>
      </c>
      <c r="C13" s="56" t="s">
        <v>260</v>
      </c>
      <c r="D13" s="57" t="s">
        <v>54</v>
      </c>
      <c r="E13" s="92" t="s">
        <v>261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60" customFormat="1" ht="134.25" customHeight="1">
      <c r="A14" s="55" t="s">
        <v>258</v>
      </c>
      <c r="B14" s="55" t="s">
        <v>259</v>
      </c>
      <c r="C14" s="56" t="s">
        <v>260</v>
      </c>
      <c r="D14" s="57" t="s">
        <v>54</v>
      </c>
      <c r="E14" s="92" t="s">
        <v>261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7"/>
      <c r="AD14" s="57"/>
    </row>
    <row r="15" spans="1:30" s="60" customFormat="1" ht="134.25" customHeight="1">
      <c r="A15" s="55" t="s">
        <v>258</v>
      </c>
      <c r="B15" s="55" t="s">
        <v>259</v>
      </c>
      <c r="C15" s="56" t="s">
        <v>260</v>
      </c>
      <c r="D15" s="57" t="s">
        <v>54</v>
      </c>
      <c r="E15" s="92" t="s">
        <v>261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7"/>
      <c r="AD15" s="57"/>
    </row>
    <row r="16" spans="1:30" s="60" customFormat="1" ht="134.25" customHeight="1">
      <c r="A16" s="55" t="s">
        <v>258</v>
      </c>
      <c r="B16" s="55" t="s">
        <v>259</v>
      </c>
      <c r="C16" s="56" t="s">
        <v>260</v>
      </c>
      <c r="D16" s="57" t="s">
        <v>54</v>
      </c>
      <c r="E16" s="92" t="s">
        <v>261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7"/>
      <c r="AD16" s="57"/>
    </row>
    <row r="17" spans="1:30" s="60" customFormat="1" ht="134.25" customHeight="1">
      <c r="A17" s="55" t="s">
        <v>258</v>
      </c>
      <c r="B17" s="55" t="s">
        <v>259</v>
      </c>
      <c r="C17" s="56" t="s">
        <v>260</v>
      </c>
      <c r="D17" s="57" t="s">
        <v>54</v>
      </c>
      <c r="E17" s="92" t="s">
        <v>261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60" customFormat="1" ht="134.25" customHeight="1">
      <c r="A18" s="55" t="s">
        <v>258</v>
      </c>
      <c r="B18" s="55" t="s">
        <v>259</v>
      </c>
      <c r="C18" s="56" t="s">
        <v>260</v>
      </c>
      <c r="D18" s="57" t="s">
        <v>54</v>
      </c>
      <c r="E18" s="92" t="s">
        <v>261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60" customFormat="1" ht="151.5" customHeight="1">
      <c r="A19" s="55" t="s">
        <v>258</v>
      </c>
      <c r="B19" s="55" t="s">
        <v>259</v>
      </c>
      <c r="C19" s="56" t="s">
        <v>260</v>
      </c>
      <c r="D19" s="57" t="s">
        <v>54</v>
      </c>
      <c r="E19" s="92" t="s">
        <v>261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7"/>
      <c r="AD19" s="57"/>
    </row>
    <row r="20" spans="1:30" s="60" customFormat="1" ht="134.25" customHeight="1">
      <c r="A20" s="55" t="s">
        <v>258</v>
      </c>
      <c r="B20" s="55" t="s">
        <v>259</v>
      </c>
      <c r="C20" s="56" t="s">
        <v>260</v>
      </c>
      <c r="D20" s="57" t="s">
        <v>100</v>
      </c>
      <c r="E20" s="92" t="s">
        <v>261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7"/>
      <c r="AD20" s="57"/>
    </row>
    <row r="21" spans="1:30" s="60" customFormat="1" ht="134.25" customHeight="1">
      <c r="A21" s="55" t="s">
        <v>258</v>
      </c>
      <c r="B21" s="55" t="s">
        <v>259</v>
      </c>
      <c r="C21" s="56" t="s">
        <v>260</v>
      </c>
      <c r="D21" s="57" t="s">
        <v>103</v>
      </c>
      <c r="E21" s="92" t="s">
        <v>261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si="3"/>
        <v>Aceptable</v>
      </c>
      <c r="AC21" s="57"/>
      <c r="AD21" s="57"/>
    </row>
    <row r="22" spans="1:30" s="60" customFormat="1" ht="134.25" customHeight="1">
      <c r="A22" s="55" t="s">
        <v>258</v>
      </c>
      <c r="B22" s="55" t="s">
        <v>259</v>
      </c>
      <c r="C22" s="56" t="s">
        <v>260</v>
      </c>
      <c r="D22" s="92" t="s">
        <v>100</v>
      </c>
      <c r="E22" s="92" t="s">
        <v>261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4">SUM(M22:O22)</f>
        <v>17</v>
      </c>
      <c r="Q22" s="59">
        <f t="shared" ref="Q22:Q23" si="5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3"/>
        <v>Aceptable</v>
      </c>
      <c r="AC22" s="57"/>
      <c r="AD22" s="57"/>
    </row>
    <row r="23" spans="1:30" s="60" customFormat="1" ht="134.25" customHeight="1">
      <c r="A23" s="55" t="s">
        <v>258</v>
      </c>
      <c r="B23" s="55" t="s">
        <v>259</v>
      </c>
      <c r="C23" s="56" t="s">
        <v>260</v>
      </c>
      <c r="D23" s="57" t="s">
        <v>103</v>
      </c>
      <c r="E23" s="92" t="s">
        <v>261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4"/>
        <v>35</v>
      </c>
      <c r="Q23" s="59">
        <f t="shared" si="5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3"/>
        <v>Aceptable</v>
      </c>
      <c r="AC23" s="57"/>
      <c r="AD23" s="57"/>
    </row>
  </sheetData>
  <autoFilter ref="A9:AD20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249" priority="14" operator="equal">
      <formula>"INACEPTABLE"</formula>
    </cfRule>
    <cfRule type="cellIs" dxfId="248" priority="15" operator="equal">
      <formula>"TOLERABLE"</formula>
    </cfRule>
    <cfRule type="cellIs" dxfId="247" priority="16" operator="equal">
      <formula>"ACEPTABLE"</formula>
    </cfRule>
    <cfRule type="cellIs" dxfId="246" priority="17" stopIfTrue="1" operator="equal">
      <formula>"MINIMO"</formula>
    </cfRule>
    <cfRule type="cellIs" dxfId="245" priority="18" stopIfTrue="1" operator="equal">
      <formula>"BAJO"</formula>
    </cfRule>
    <cfRule type="cellIs" dxfId="244" priority="19" stopIfTrue="1" operator="equal">
      <formula>"MODERADO"</formula>
    </cfRule>
    <cfRule type="cellIs" dxfId="243" priority="20" stopIfTrue="1" operator="equal">
      <formula>"ALTO"</formula>
    </cfRule>
    <cfRule type="cellIs" dxfId="242" priority="21" stopIfTrue="1" operator="equal">
      <formula>"EXTREMO"</formula>
    </cfRule>
  </conditionalFormatting>
  <conditionalFormatting sqref="C8:E8">
    <cfRule type="cellIs" dxfId="241" priority="83" operator="equal">
      <formula>"INACEPTABLE"</formula>
    </cfRule>
    <cfRule type="cellIs" dxfId="240" priority="84" operator="equal">
      <formula>"TOLERABLE"</formula>
    </cfRule>
    <cfRule type="cellIs" dxfId="239" priority="85" operator="equal">
      <formula>"ACEPTABLE"</formula>
    </cfRule>
    <cfRule type="cellIs" dxfId="238" priority="86" stopIfTrue="1" operator="equal">
      <formula>"MINIMO"</formula>
    </cfRule>
    <cfRule type="cellIs" dxfId="237" priority="87" stopIfTrue="1" operator="equal">
      <formula>"BAJO"</formula>
    </cfRule>
    <cfRule type="cellIs" dxfId="236" priority="88" stopIfTrue="1" operator="equal">
      <formula>"MODERADO"</formula>
    </cfRule>
    <cfRule type="cellIs" dxfId="235" priority="89" stopIfTrue="1" operator="equal">
      <formula>"ALTO"</formula>
    </cfRule>
    <cfRule type="cellIs" dxfId="234" priority="90" stopIfTrue="1" operator="equal">
      <formula>"EXTREMO"</formula>
    </cfRule>
  </conditionalFormatting>
  <conditionalFormatting sqref="F8:F9">
    <cfRule type="cellIs" dxfId="233" priority="51" operator="equal">
      <formula>"INACEPTABLE"</formula>
    </cfRule>
    <cfRule type="cellIs" dxfId="232" priority="52" operator="equal">
      <formula>"TOLERABLE"</formula>
    </cfRule>
    <cfRule type="cellIs" dxfId="231" priority="53" operator="equal">
      <formula>"ACEPTABLE"</formula>
    </cfRule>
    <cfRule type="cellIs" dxfId="230" priority="54" stopIfTrue="1" operator="equal">
      <formula>"MINIMO"</formula>
    </cfRule>
    <cfRule type="cellIs" dxfId="229" priority="55" stopIfTrue="1" operator="equal">
      <formula>"BAJO"</formula>
    </cfRule>
    <cfRule type="cellIs" dxfId="228" priority="56" stopIfTrue="1" operator="equal">
      <formula>"MODERADO"</formula>
    </cfRule>
    <cfRule type="cellIs" dxfId="227" priority="57" stopIfTrue="1" operator="equal">
      <formula>"ALTO"</formula>
    </cfRule>
    <cfRule type="cellIs" dxfId="226" priority="58" stopIfTrue="1" operator="equal">
      <formula>"EXTREMO"</formula>
    </cfRule>
  </conditionalFormatting>
  <conditionalFormatting sqref="G9:K9">
    <cfRule type="cellIs" dxfId="225" priority="43" operator="equal">
      <formula>"INACEPTABLE"</formula>
    </cfRule>
    <cfRule type="cellIs" dxfId="224" priority="44" operator="equal">
      <formula>"TOLERABLE"</formula>
    </cfRule>
    <cfRule type="cellIs" dxfId="223" priority="45" operator="equal">
      <formula>"ACEPTABLE"</formula>
    </cfRule>
    <cfRule type="cellIs" dxfId="222" priority="46" stopIfTrue="1" operator="equal">
      <formula>"MINIMO"</formula>
    </cfRule>
    <cfRule type="cellIs" dxfId="221" priority="47" stopIfTrue="1" operator="equal">
      <formula>"BAJO"</formula>
    </cfRule>
    <cfRule type="cellIs" dxfId="220" priority="48" stopIfTrue="1" operator="equal">
      <formula>"MODERADO"</formula>
    </cfRule>
    <cfRule type="cellIs" dxfId="219" priority="49" stopIfTrue="1" operator="equal">
      <formula>"ALTO"</formula>
    </cfRule>
    <cfRule type="cellIs" dxfId="218" priority="50" stopIfTrue="1" operator="equal">
      <formula>"EXTREMO"</formula>
    </cfRule>
  </conditionalFormatting>
  <conditionalFormatting sqref="I8">
    <cfRule type="cellIs" dxfId="217" priority="35" operator="equal">
      <formula>"INACEPTABLE"</formula>
    </cfRule>
    <cfRule type="cellIs" dxfId="216" priority="36" operator="equal">
      <formula>"TOLERABLE"</formula>
    </cfRule>
    <cfRule type="cellIs" dxfId="215" priority="37" operator="equal">
      <formula>"ACEPTABLE"</formula>
    </cfRule>
    <cfRule type="cellIs" dxfId="214" priority="38" stopIfTrue="1" operator="equal">
      <formula>"MINIMO"</formula>
    </cfRule>
    <cfRule type="cellIs" dxfId="213" priority="39" stopIfTrue="1" operator="equal">
      <formula>"BAJO"</formula>
    </cfRule>
    <cfRule type="cellIs" dxfId="212" priority="40" stopIfTrue="1" operator="equal">
      <formula>"MODERADO"</formula>
    </cfRule>
    <cfRule type="cellIs" dxfId="211" priority="41" stopIfTrue="1" operator="equal">
      <formula>"ALTO"</formula>
    </cfRule>
    <cfRule type="cellIs" dxfId="210" priority="42" stopIfTrue="1" operator="equal">
      <formula>"EXTREMO"</formula>
    </cfRule>
  </conditionalFormatting>
  <conditionalFormatting sqref="L7">
    <cfRule type="cellIs" dxfId="209" priority="67" operator="equal">
      <formula>"INACEPTABLE"</formula>
    </cfRule>
    <cfRule type="cellIs" dxfId="208" priority="68" operator="equal">
      <formula>"TOLERABLE"</formula>
    </cfRule>
    <cfRule type="cellIs" dxfId="207" priority="69" operator="equal">
      <formula>"ACEPTABLE"</formula>
    </cfRule>
    <cfRule type="cellIs" dxfId="206" priority="70" stopIfTrue="1" operator="equal">
      <formula>"MINIMO"</formula>
    </cfRule>
    <cfRule type="cellIs" dxfId="205" priority="71" stopIfTrue="1" operator="equal">
      <formula>"BAJO"</formula>
    </cfRule>
    <cfRule type="cellIs" dxfId="204" priority="72" stopIfTrue="1" operator="equal">
      <formula>"MODERADO"</formula>
    </cfRule>
    <cfRule type="cellIs" dxfId="203" priority="73" stopIfTrue="1" operator="equal">
      <formula>"ALTO"</formula>
    </cfRule>
    <cfRule type="cellIs" dxfId="202" priority="74" stopIfTrue="1" operator="equal">
      <formula>"EXTREMO"</formula>
    </cfRule>
  </conditionalFormatting>
  <conditionalFormatting sqref="L8:M8 Y8:AD8">
    <cfRule type="cellIs" dxfId="201" priority="115" operator="equal">
      <formula>"INACEPTABLE"</formula>
    </cfRule>
    <cfRule type="cellIs" dxfId="200" priority="116" operator="equal">
      <formula>"TOLERABLE"</formula>
    </cfRule>
    <cfRule type="cellIs" dxfId="199" priority="117" operator="equal">
      <formula>"ACEPTABLE"</formula>
    </cfRule>
    <cfRule type="cellIs" dxfId="198" priority="118" stopIfTrue="1" operator="equal">
      <formula>"MINIMO"</formula>
    </cfRule>
    <cfRule type="cellIs" dxfId="197" priority="119" stopIfTrue="1" operator="equal">
      <formula>"BAJO"</formula>
    </cfRule>
    <cfRule type="cellIs" dxfId="196" priority="120" stopIfTrue="1" operator="equal">
      <formula>"MODERADO"</formula>
    </cfRule>
    <cfRule type="cellIs" dxfId="195" priority="121" stopIfTrue="1" operator="equal">
      <formula>"ALTO"</formula>
    </cfRule>
    <cfRule type="cellIs" dxfId="194" priority="122" stopIfTrue="1" operator="equal">
      <formula>"EXTREMO"</formula>
    </cfRule>
  </conditionalFormatting>
  <conditionalFormatting sqref="M9:P9">
    <cfRule type="cellIs" dxfId="193" priority="91" operator="equal">
      <formula>"INACEPTABLE"</formula>
    </cfRule>
    <cfRule type="cellIs" dxfId="192" priority="92" operator="equal">
      <formula>"TOLERABLE"</formula>
    </cfRule>
    <cfRule type="cellIs" dxfId="191" priority="93" operator="equal">
      <formula>"ACEPTABLE"</formula>
    </cfRule>
    <cfRule type="cellIs" dxfId="190" priority="94" stopIfTrue="1" operator="equal">
      <formula>"MINIMO"</formula>
    </cfRule>
    <cfRule type="cellIs" dxfId="189" priority="95" stopIfTrue="1" operator="equal">
      <formula>"BAJO"</formula>
    </cfRule>
    <cfRule type="cellIs" dxfId="188" priority="96" stopIfTrue="1" operator="equal">
      <formula>"MODERADO"</formula>
    </cfRule>
    <cfRule type="cellIs" dxfId="187" priority="97" stopIfTrue="1" operator="equal">
      <formula>"ALTO"</formula>
    </cfRule>
    <cfRule type="cellIs" dxfId="186" priority="98" stopIfTrue="1" operator="equal">
      <formula>"EXTREMO"</formula>
    </cfRule>
  </conditionalFormatting>
  <conditionalFormatting sqref="Q8:S8">
    <cfRule type="cellIs" dxfId="185" priority="107" operator="equal">
      <formula>"INACEPTABLE"</formula>
    </cfRule>
    <cfRule type="cellIs" dxfId="184" priority="108" operator="equal">
      <formula>"TOLERABLE"</formula>
    </cfRule>
    <cfRule type="cellIs" dxfId="183" priority="109" operator="equal">
      <formula>"ACEPTABLE"</formula>
    </cfRule>
    <cfRule type="cellIs" dxfId="182" priority="110" stopIfTrue="1" operator="equal">
      <formula>"MINIMO"</formula>
    </cfRule>
    <cfRule type="cellIs" dxfId="181" priority="111" stopIfTrue="1" operator="equal">
      <formula>"BAJO"</formula>
    </cfRule>
    <cfRule type="cellIs" dxfId="180" priority="112" stopIfTrue="1" operator="equal">
      <formula>"MODERADO"</formula>
    </cfRule>
    <cfRule type="cellIs" dxfId="179" priority="113" stopIfTrue="1" operator="equal">
      <formula>"ALTO"</formula>
    </cfRule>
    <cfRule type="cellIs" dxfId="178" priority="114" stopIfTrue="1" operator="equal">
      <formula>"EXTREMO"</formula>
    </cfRule>
  </conditionalFormatting>
  <conditionalFormatting sqref="R10:R23">
    <cfRule type="containsText" dxfId="177" priority="9" operator="containsText" text="Moderado">
      <formula>NOT(ISERROR(SEARCH("Moderado",R10)))</formula>
    </cfRule>
    <cfRule type="containsText" dxfId="176" priority="10" operator="containsText" text="Extremo">
      <formula>NOT(ISERROR(SEARCH("Extremo",R10)))</formula>
    </cfRule>
    <cfRule type="containsText" dxfId="175" priority="11" operator="containsText" text="Alto">
      <formula>NOT(ISERROR(SEARCH("Alto",R10)))</formula>
    </cfRule>
    <cfRule type="containsText" dxfId="174" priority="12" operator="containsText" text="Bajo">
      <formula>NOT(ISERROR(SEARCH("Bajo",R10)))</formula>
    </cfRule>
    <cfRule type="containsText" dxfId="173" priority="13" operator="containsText" text="Minimo">
      <formula>NOT(ISERROR(SEARCH("Minimo",R10)))</formula>
    </cfRule>
  </conditionalFormatting>
  <conditionalFormatting sqref="S7">
    <cfRule type="cellIs" dxfId="172" priority="59" operator="equal">
      <formula>"INACEPTABLE"</formula>
    </cfRule>
    <cfRule type="cellIs" dxfId="171" priority="60" operator="equal">
      <formula>"TOLERABLE"</formula>
    </cfRule>
    <cfRule type="cellIs" dxfId="170" priority="61" operator="equal">
      <formula>"ACEPTABLE"</formula>
    </cfRule>
    <cfRule type="cellIs" dxfId="169" priority="62" stopIfTrue="1" operator="equal">
      <formula>"MINIMO"</formula>
    </cfRule>
    <cfRule type="cellIs" dxfId="168" priority="63" stopIfTrue="1" operator="equal">
      <formula>"BAJO"</formula>
    </cfRule>
    <cfRule type="cellIs" dxfId="167" priority="64" stopIfTrue="1" operator="equal">
      <formula>"MODERADO"</formula>
    </cfRule>
    <cfRule type="cellIs" dxfId="166" priority="65" stopIfTrue="1" operator="equal">
      <formula>"ALTO"</formula>
    </cfRule>
    <cfRule type="cellIs" dxfId="165" priority="66" stopIfTrue="1" operator="equal">
      <formula>"EXTREMO"</formula>
    </cfRule>
  </conditionalFormatting>
  <conditionalFormatting sqref="S9:X9">
    <cfRule type="cellIs" dxfId="164" priority="99" operator="equal">
      <formula>"INACEPTABLE"</formula>
    </cfRule>
    <cfRule type="cellIs" dxfId="163" priority="100" operator="equal">
      <formula>"TOLERABLE"</formula>
    </cfRule>
    <cfRule type="cellIs" dxfId="162" priority="101" operator="equal">
      <formula>"ACEPTABLE"</formula>
    </cfRule>
    <cfRule type="cellIs" dxfId="161" priority="102" stopIfTrue="1" operator="equal">
      <formula>"MINIMO"</formula>
    </cfRule>
    <cfRule type="cellIs" dxfId="160" priority="103" stopIfTrue="1" operator="equal">
      <formula>"BAJO"</formula>
    </cfRule>
    <cfRule type="cellIs" dxfId="159" priority="104" stopIfTrue="1" operator="equal">
      <formula>"MODERADO"</formula>
    </cfRule>
    <cfRule type="cellIs" dxfId="158" priority="105" stopIfTrue="1" operator="equal">
      <formula>"ALTO"</formula>
    </cfRule>
    <cfRule type="cellIs" dxfId="157" priority="106" stopIfTrue="1" operator="equal">
      <formula>"EXTREMO"</formula>
    </cfRule>
  </conditionalFormatting>
  <conditionalFormatting sqref="AB10:AB13 AB17:AB18">
    <cfRule type="containsText" dxfId="156" priority="23" operator="containsText" text="Inaceptable">
      <formula>NOT(ISERROR(SEARCH("Inaceptable",AB10)))</formula>
    </cfRule>
    <cfRule type="containsText" dxfId="155" priority="24" operator="containsText" text="Aceptable">
      <formula>NOT(ISERROR(SEARCH("Aceptable",AB10)))</formula>
    </cfRule>
    <cfRule type="cellIs" dxfId="154" priority="25" operator="lessThanOrEqual">
      <formula>1</formula>
    </cfRule>
    <cfRule type="containsText" dxfId="153" priority="26" operator="containsText" text="Aceptable">
      <formula>NOT(ISERROR(SEARCH("Aceptable",AB10)))</formula>
    </cfRule>
    <cfRule type="containsText" dxfId="152" priority="27" operator="containsText" text="Tolerable">
      <formula>NOT(ISERROR(SEARCH("Tolerable",AB10)))</formula>
    </cfRule>
    <cfRule type="containsText" dxfId="151" priority="29" operator="containsText" text="Inaceptable">
      <formula>NOT(ISERROR(SEARCH("Inaceptable",AB10)))</formula>
    </cfRule>
  </conditionalFormatting>
  <conditionalFormatting sqref="AB11:AB13 AB17:AB18">
    <cfRule type="containsText" dxfId="150" priority="22" operator="containsText" text="Tolerable">
      <formula>NOT(ISERROR(SEARCH("Tolerable",AB11)))</formula>
    </cfRule>
  </conditionalFormatting>
  <conditionalFormatting sqref="AB12 AB18">
    <cfRule type="containsText" dxfId="149" priority="28" operator="containsText" text="Aceptable">
      <formula>NOT(ISERROR(SEARCH("Aceptable",AB12)))</formula>
    </cfRule>
  </conditionalFormatting>
  <conditionalFormatting sqref="AB21:AB23">
    <cfRule type="containsText" dxfId="148" priority="1" operator="containsText" text="Tolerable">
      <formula>NOT(ISERROR(SEARCH("Tolerable",AB21)))</formula>
    </cfRule>
    <cfRule type="containsText" dxfId="147" priority="2" operator="containsText" text="Inaceptable">
      <formula>NOT(ISERROR(SEARCH("Inaceptable",AB21)))</formula>
    </cfRule>
    <cfRule type="containsText" dxfId="146" priority="3" operator="containsText" text="Aceptable">
      <formula>NOT(ISERROR(SEARCH("Aceptable",AB21)))</formula>
    </cfRule>
    <cfRule type="cellIs" dxfId="145" priority="4" operator="lessThanOrEqual">
      <formula>1</formula>
    </cfRule>
    <cfRule type="containsText" dxfId="144" priority="5" operator="containsText" text="Aceptable">
      <formula>NOT(ISERROR(SEARCH("Aceptable",AB21)))</formula>
    </cfRule>
    <cfRule type="containsText" dxfId="143" priority="6" operator="containsText" text="Tolerable">
      <formula>NOT(ISERROR(SEARCH("Tolerable",AB21)))</formula>
    </cfRule>
    <cfRule type="containsText" dxfId="142" priority="7" operator="containsText" text="Aceptable">
      <formula>NOT(ISERROR(SEARCH("Aceptable",AB21)))</formula>
    </cfRule>
    <cfRule type="containsText" dxfId="141" priority="8" operator="containsText" text="Inaceptable">
      <formula>NOT(ISERROR(SEARCH("Inaceptable",AB21)))</formula>
    </cfRule>
  </conditionalFormatting>
  <dataValidations count="22">
    <dataValidation allowBlank="1" showInputMessage="1" showErrorMessage="1" prompt="Ir a pestaña de SEVERIDAD_x000a_Impacto dentro de la organización que genera la actividad." sqref="M8 M9:P9" xr:uid="{CD0FFE24-62D4-46A6-A15A-DDA4C3A218AA}"/>
    <dataValidation allowBlank="1" showInputMessage="1" showErrorMessage="1" prompt="Controles Administrativos" sqref="X9" xr:uid="{B10AC654-5874-4D30-A123-535A19C65874}"/>
    <dataValidation allowBlank="1" showInputMessage="1" showErrorMessage="1" prompt="Controles de Ingeniería" sqref="W9" xr:uid="{EF10C334-4DBE-4E22-9A2B-9F7B52528189}"/>
    <dataValidation allowBlank="1" showInputMessage="1" showErrorMessage="1" prompt="Reciclar" sqref="V9" xr:uid="{B0427694-4E07-4425-AF9F-E73561ACA72E}"/>
    <dataValidation allowBlank="1" showInputMessage="1" showErrorMessage="1" prompt="Reusar" sqref="U9" xr:uid="{33640B44-EBE9-43CE-B469-512334E0777D}"/>
    <dataValidation allowBlank="1" showInputMessage="1" showErrorMessage="1" prompt="Reducir" sqref="T9" xr:uid="{9081AB1A-9869-42A7-9DB0-7004BDCB6A46}"/>
    <dataValidation allowBlank="1" showInputMessage="1" showErrorMessage="1" prompt="Eliminar" sqref="S9" xr:uid="{5A496C82-CC34-4496-B49B-16CC62E59359}"/>
    <dataValidation allowBlank="1" showInputMessage="1" showErrorMessage="1" prompt="Clasificación de la actividad" sqref="H9" xr:uid="{3564EB00-625A-4427-96AB-62249A088D95}"/>
    <dataValidation allowBlank="1" showInputMessage="1" showErrorMessage="1" prompt="Cantidad de veces que se realizar la actividad" sqref="D8" xr:uid="{170E388E-7CB6-4B0E-93F3-77384F6DBF49}"/>
    <dataValidation type="list" allowBlank="1" showInputMessage="1" showErrorMessage="1" sqref="M7:P7" xr:uid="{4C09DF74-389C-43C9-97AB-F0144F711DB7}">
      <formula1>#REF!</formula1>
    </dataValidation>
    <dataValidation allowBlank="1" showInputMessage="1" showErrorMessage="1" prompt="Ir a pestaña de PROBABILIDAD_x000a_Probabilidad de la actividad." sqref="L8" xr:uid="{16E19ED0-E59F-438B-8FB0-007763180932}"/>
    <dataValidation allowBlank="1" showInputMessage="1" showErrorMessage="1" prompt="Registros (evidencia) que soporta el cumplimiento del Punto de Control." sqref="Y8" xr:uid="{7F065AED-81B9-41D0-9BD3-65D4249A0275}"/>
    <dataValidation allowBlank="1" showInputMessage="1" showErrorMessage="1" prompt="Proceso encargado de garantizar que el Punto de Control se cumpla." sqref="Z8" xr:uid="{2D92DCF8-3FB0-4E89-B56E-3B72D6B9CE02}"/>
    <dataValidation allowBlank="1" showInputMessage="1" showErrorMessage="1" prompt="Acciones a ser realizadas con el fin de llevar la valoracion del riesgo vs el control a nivel aceptable." sqref="AC8" xr:uid="{E27218B2-D2C9-400C-9A91-1F0FD2ACFBD6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8B2708FA-6886-41A3-BA3C-3101D0AC42EF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381D2305-DD95-473F-8903-7F0CBBB4BA8B}"/>
    <dataValidation allowBlank="1" showInputMessage="1" showErrorMessage="1" prompt="Severidad &amp; Probabilidad de que se materialice la consecuencia." sqref="R8" xr:uid="{7D95261E-7210-41C7-A75B-B0300B2FA90A}"/>
    <dataValidation allowBlank="1" showInputMessage="1" showErrorMessage="1" prompt="Resultado de la probabilidad y la severidad." sqref="Q8" xr:uid="{892BAEE1-71C4-4815-8A7A-CC76521C959D}"/>
    <dataValidation allowBlank="1" showInputMessage="1" showErrorMessage="1" prompt="Acciones o controles que previenen y/o reducen que las causas o consecuencias se materialicen._x000a_(Marque con una &quot;X&quot;)" sqref="S8:X8" xr:uid="{FF9A61C4-C9DB-418B-928D-71428594823A}"/>
    <dataValidation allowBlank="1" showInputMessage="1" showErrorMessage="1" prompt="Establecer las actividades del proceso a ser analizadas." sqref="C8" xr:uid="{B764E25D-56A8-40B7-B1BF-55B128965B60}"/>
    <dataValidation allowBlank="1" showInputMessage="1" showErrorMessage="1" prompt="Ir a pestaña de VAL CONTROL" sqref="AA8" xr:uid="{8B11FF45-C790-4B9B-8345-B3B5AEC95F38}"/>
    <dataValidation type="list" allowBlank="1" showInputMessage="1" showErrorMessage="1" sqref="E6:E1048576" xr:uid="{57C2B154-0509-498A-BA69-C74B1C3317FD}">
      <formula1>"Administrstiva,Operativa,Mixta"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D228F97-A023-43EB-843C-96FA16A38B70}">
          <x14:formula1>
            <xm:f>'Severidad '!$A$4:$A$19</xm:f>
          </x14:formula1>
          <xm:sqref>M16</xm:sqref>
        </x14:dataValidation>
        <x14:dataValidation type="list" allowBlank="1" showInputMessage="1" showErrorMessage="1" xr:uid="{852121FD-133C-478E-8859-E1735D29263D}">
          <x14:formula1>
            <xm:f>'Severidad '!$F$4:$F$15</xm:f>
          </x14:formula1>
          <xm:sqref>O10:O20</xm:sqref>
        </x14:dataValidation>
        <x14:dataValidation type="list" allowBlank="1" showInputMessage="1" showErrorMessage="1" xr:uid="{56ADF760-5BD4-4320-AA2D-4D41412DDBA4}">
          <x14:formula1>
            <xm:f>'Severidad '!$D$4:$D$15</xm:f>
          </x14:formula1>
          <xm:sqref>N10:N20 N21:O23</xm:sqref>
        </x14:dataValidation>
        <x14:dataValidation type="list" allowBlank="1" showInputMessage="1" showErrorMessage="1" xr:uid="{9DE931DC-DFA5-4624-8BE1-916E5AAEC829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6A4DD0E5-B7BB-4924-94E6-DB06A2694D4A}">
          <x14:formula1>
            <xm:f>'Probabilidad '!$E$16:$E$18</xm:f>
          </x14:formula1>
          <xm:sqref>AA10:AA23</xm:sqref>
        </x14:dataValidation>
        <x14:dataValidation type="list" allowBlank="1" showInputMessage="1" showErrorMessage="1" xr:uid="{0C23AB77-378F-4100-BF8E-F2195A129ED4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1FF8668D-81A7-4AE8-BBE4-C970CB85358D}">
          <x14:formula1>
            <xm:f>'IA-CO'!$G$4:$G$25</xm:f>
          </x14:formula1>
          <xm:sqref>J10:J23</xm:sqref>
        </x14:dataValidation>
        <x14:dataValidation type="list" allowBlank="1" showInputMessage="1" showErrorMessage="1" xr:uid="{C4353D81-180A-4D19-B959-587D74F4A0AF}">
          <x14:formula1>
            <xm:f>'IA-CO'!$F$4:$F$24</xm:f>
          </x14:formula1>
          <xm:sqref>I10:I23</xm:sqref>
        </x14:dataValidation>
        <x14:dataValidation type="list" allowBlank="1" showInputMessage="1" showErrorMessage="1" xr:uid="{A0E8A33A-E2E9-4798-A366-47D5E3062475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7F793C0D-BD9C-44F0-B4AE-0A5C8AD6CE4E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7CE8BCF8-E33F-47ED-8428-583BED2F27A7}">
          <x14:formula1>
            <xm:f>'IA-CO'!$F$29:$F$31</xm:f>
          </x14:formula1>
          <xm:sqref>D10:D23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BA8D-2B3C-4490-8FF1-CBFDDC906B8B}">
  <dimension ref="A1:AE23"/>
  <sheetViews>
    <sheetView tabSelected="1" topLeftCell="E8" zoomScale="40" zoomScaleNormal="40" workbookViewId="0">
      <selection activeCell="F10" sqref="F10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1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1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1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1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1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1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1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1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1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1" s="46" customFormat="1" ht="134.25" customHeight="1">
      <c r="A10" s="55" t="s">
        <v>262</v>
      </c>
      <c r="B10" s="55" t="s">
        <v>263</v>
      </c>
      <c r="C10" s="56" t="s">
        <v>264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  <c r="AE10" s="60"/>
    </row>
    <row r="11" spans="1:31" s="46" customFormat="1" ht="134.25" customHeight="1">
      <c r="A11" s="55" t="s">
        <v>262</v>
      </c>
      <c r="B11" s="55" t="s">
        <v>263</v>
      </c>
      <c r="C11" s="56" t="s">
        <v>264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23" si="3">IF(AND(AA11&lt;=1),"Aceptable",IF(AND(AA11&lt;=2),"Tolerable",IF(AND(AA11&lt;=3),"Inaceptable",IF(AA11&lt;=0,"FALTAN DATOS"))))</f>
        <v>Aceptable</v>
      </c>
      <c r="AC11" s="57"/>
      <c r="AD11" s="57"/>
      <c r="AE11" s="60"/>
    </row>
    <row r="12" spans="1:31" s="46" customFormat="1" ht="134.25" customHeight="1">
      <c r="A12" s="55" t="s">
        <v>262</v>
      </c>
      <c r="B12" s="55" t="s">
        <v>263</v>
      </c>
      <c r="C12" s="56" t="s">
        <v>264</v>
      </c>
      <c r="D12" s="92" t="s">
        <v>103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  <c r="AE12" s="60"/>
    </row>
    <row r="13" spans="1:31" s="46" customFormat="1" ht="134.25" customHeight="1">
      <c r="A13" s="55" t="s">
        <v>262</v>
      </c>
      <c r="B13" s="55" t="s">
        <v>263</v>
      </c>
      <c r="C13" s="56" t="s">
        <v>264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  <c r="AE13" s="60"/>
    </row>
    <row r="14" spans="1:31" s="46" customFormat="1" ht="134.25" customHeight="1">
      <c r="A14" s="55" t="s">
        <v>262</v>
      </c>
      <c r="B14" s="55" t="s">
        <v>263</v>
      </c>
      <c r="C14" s="56" t="s">
        <v>264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7"/>
      <c r="AD14" s="57"/>
      <c r="AE14" s="60"/>
    </row>
    <row r="15" spans="1:31" s="46" customFormat="1" ht="134.25" customHeight="1">
      <c r="A15" s="55" t="s">
        <v>262</v>
      </c>
      <c r="B15" s="55" t="s">
        <v>263</v>
      </c>
      <c r="C15" s="56" t="s">
        <v>264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7"/>
      <c r="AD15" s="57"/>
      <c r="AE15" s="60"/>
    </row>
    <row r="16" spans="1:31" s="46" customFormat="1" ht="134.25" customHeight="1">
      <c r="A16" s="55" t="s">
        <v>262</v>
      </c>
      <c r="B16" s="55" t="s">
        <v>263</v>
      </c>
      <c r="C16" s="56" t="s">
        <v>264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7"/>
      <c r="AD16" s="57"/>
      <c r="AE16" s="60"/>
    </row>
    <row r="17" spans="1:31" s="46" customFormat="1" ht="134.25" customHeight="1">
      <c r="A17" s="55" t="s">
        <v>262</v>
      </c>
      <c r="B17" s="55" t="s">
        <v>263</v>
      </c>
      <c r="C17" s="56" t="s">
        <v>264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  <c r="AE17" s="60"/>
    </row>
    <row r="18" spans="1:31" s="46" customFormat="1" ht="134.25" customHeight="1">
      <c r="A18" s="55" t="s">
        <v>262</v>
      </c>
      <c r="B18" s="55" t="s">
        <v>263</v>
      </c>
      <c r="C18" s="56" t="s">
        <v>264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  <c r="AE18" s="60"/>
    </row>
    <row r="19" spans="1:31" s="46" customFormat="1" ht="151.5" customHeight="1">
      <c r="A19" s="55" t="s">
        <v>262</v>
      </c>
      <c r="B19" s="55" t="s">
        <v>263</v>
      </c>
      <c r="C19" s="56" t="s">
        <v>264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7"/>
      <c r="AD19" s="57"/>
      <c r="AE19" s="60"/>
    </row>
    <row r="20" spans="1:31" s="46" customFormat="1" ht="134.25" customHeight="1">
      <c r="A20" s="55" t="s">
        <v>262</v>
      </c>
      <c r="B20" s="55" t="s">
        <v>263</v>
      </c>
      <c r="C20" s="56" t="s">
        <v>264</v>
      </c>
      <c r="D20" s="57" t="s">
        <v>100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7"/>
      <c r="AD20" s="57"/>
      <c r="AE20" s="60"/>
    </row>
    <row r="21" spans="1:31" s="60" customFormat="1" ht="134.25" customHeight="1">
      <c r="A21" s="55" t="s">
        <v>258</v>
      </c>
      <c r="B21" s="55" t="s">
        <v>263</v>
      </c>
      <c r="C21" s="56" t="s">
        <v>264</v>
      </c>
      <c r="D21" s="57" t="s">
        <v>103</v>
      </c>
      <c r="E21" s="57" t="s">
        <v>73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si="3"/>
        <v>Aceptable</v>
      </c>
      <c r="AC21" s="57"/>
      <c r="AD21" s="57"/>
    </row>
    <row r="22" spans="1:31" s="60" customFormat="1" ht="134.25" customHeight="1">
      <c r="A22" s="55" t="s">
        <v>258</v>
      </c>
      <c r="B22" s="55" t="s">
        <v>263</v>
      </c>
      <c r="C22" s="56" t="s">
        <v>264</v>
      </c>
      <c r="D22" s="92" t="s">
        <v>100</v>
      </c>
      <c r="E22" s="57" t="s">
        <v>73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4">SUM(M22:O22)</f>
        <v>17</v>
      </c>
      <c r="Q22" s="59">
        <f t="shared" ref="Q22:Q23" si="5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3"/>
        <v>Aceptable</v>
      </c>
      <c r="AC22" s="57"/>
      <c r="AD22" s="57"/>
    </row>
    <row r="23" spans="1:31" s="60" customFormat="1" ht="134.25" customHeight="1">
      <c r="A23" s="55" t="s">
        <v>258</v>
      </c>
      <c r="B23" s="55" t="s">
        <v>263</v>
      </c>
      <c r="C23" s="56" t="s">
        <v>264</v>
      </c>
      <c r="D23" s="57" t="s">
        <v>103</v>
      </c>
      <c r="E23" s="57" t="s">
        <v>73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4"/>
        <v>35</v>
      </c>
      <c r="Q23" s="59">
        <f t="shared" si="5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3"/>
        <v>Aceptable</v>
      </c>
      <c r="AC23" s="57"/>
      <c r="AD23" s="57"/>
    </row>
  </sheetData>
  <autoFilter ref="A9:AD20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140" priority="14" operator="equal">
      <formula>"INACEPTABLE"</formula>
    </cfRule>
    <cfRule type="cellIs" dxfId="139" priority="15" operator="equal">
      <formula>"TOLERABLE"</formula>
    </cfRule>
    <cfRule type="cellIs" dxfId="138" priority="16" operator="equal">
      <formula>"ACEPTABLE"</formula>
    </cfRule>
    <cfRule type="cellIs" dxfId="137" priority="17" stopIfTrue="1" operator="equal">
      <formula>"MINIMO"</formula>
    </cfRule>
    <cfRule type="cellIs" dxfId="136" priority="18" stopIfTrue="1" operator="equal">
      <formula>"BAJO"</formula>
    </cfRule>
    <cfRule type="cellIs" dxfId="135" priority="19" stopIfTrue="1" operator="equal">
      <formula>"MODERADO"</formula>
    </cfRule>
    <cfRule type="cellIs" dxfId="134" priority="20" stopIfTrue="1" operator="equal">
      <formula>"ALTO"</formula>
    </cfRule>
    <cfRule type="cellIs" dxfId="133" priority="21" stopIfTrue="1" operator="equal">
      <formula>"EXTREMO"</formula>
    </cfRule>
  </conditionalFormatting>
  <conditionalFormatting sqref="C8:E8">
    <cfRule type="cellIs" dxfId="132" priority="75" operator="equal">
      <formula>"INACEPTABLE"</formula>
    </cfRule>
    <cfRule type="cellIs" dxfId="131" priority="76" operator="equal">
      <formula>"TOLERABLE"</formula>
    </cfRule>
    <cfRule type="cellIs" dxfId="130" priority="77" operator="equal">
      <formula>"ACEPTABLE"</formula>
    </cfRule>
    <cfRule type="cellIs" dxfId="129" priority="78" stopIfTrue="1" operator="equal">
      <formula>"MINIMO"</formula>
    </cfRule>
    <cfRule type="cellIs" dxfId="128" priority="79" stopIfTrue="1" operator="equal">
      <formula>"BAJO"</formula>
    </cfRule>
    <cfRule type="cellIs" dxfId="127" priority="80" stopIfTrue="1" operator="equal">
      <formula>"MODERADO"</formula>
    </cfRule>
    <cfRule type="cellIs" dxfId="126" priority="81" stopIfTrue="1" operator="equal">
      <formula>"ALTO"</formula>
    </cfRule>
    <cfRule type="cellIs" dxfId="125" priority="82" stopIfTrue="1" operator="equal">
      <formula>"EXTREMO"</formula>
    </cfRule>
  </conditionalFormatting>
  <conditionalFormatting sqref="F8:F9">
    <cfRule type="cellIs" dxfId="124" priority="51" operator="equal">
      <formula>"INACEPTABLE"</formula>
    </cfRule>
    <cfRule type="cellIs" dxfId="123" priority="52" operator="equal">
      <formula>"TOLERABLE"</formula>
    </cfRule>
    <cfRule type="cellIs" dxfId="122" priority="53" operator="equal">
      <formula>"ACEPTABLE"</formula>
    </cfRule>
    <cfRule type="cellIs" dxfId="121" priority="54" stopIfTrue="1" operator="equal">
      <formula>"MINIMO"</formula>
    </cfRule>
    <cfRule type="cellIs" dxfId="120" priority="55" stopIfTrue="1" operator="equal">
      <formula>"BAJO"</formula>
    </cfRule>
    <cfRule type="cellIs" dxfId="119" priority="56" stopIfTrue="1" operator="equal">
      <formula>"MODERADO"</formula>
    </cfRule>
    <cfRule type="cellIs" dxfId="118" priority="57" stopIfTrue="1" operator="equal">
      <formula>"ALTO"</formula>
    </cfRule>
    <cfRule type="cellIs" dxfId="117" priority="58" stopIfTrue="1" operator="equal">
      <formula>"EXTREMO"</formula>
    </cfRule>
  </conditionalFormatting>
  <conditionalFormatting sqref="G9:K9">
    <cfRule type="cellIs" dxfId="116" priority="43" operator="equal">
      <formula>"INACEPTABLE"</formula>
    </cfRule>
    <cfRule type="cellIs" dxfId="115" priority="44" operator="equal">
      <formula>"TOLERABLE"</formula>
    </cfRule>
    <cfRule type="cellIs" dxfId="114" priority="45" operator="equal">
      <formula>"ACEPTABLE"</formula>
    </cfRule>
    <cfRule type="cellIs" dxfId="113" priority="46" stopIfTrue="1" operator="equal">
      <formula>"MINIMO"</formula>
    </cfRule>
    <cfRule type="cellIs" dxfId="112" priority="47" stopIfTrue="1" operator="equal">
      <formula>"BAJO"</formula>
    </cfRule>
    <cfRule type="cellIs" dxfId="111" priority="48" stopIfTrue="1" operator="equal">
      <formula>"MODERADO"</formula>
    </cfRule>
    <cfRule type="cellIs" dxfId="110" priority="49" stopIfTrue="1" operator="equal">
      <formula>"ALTO"</formula>
    </cfRule>
    <cfRule type="cellIs" dxfId="109" priority="50" stopIfTrue="1" operator="equal">
      <formula>"EXTREMO"</formula>
    </cfRule>
  </conditionalFormatting>
  <conditionalFormatting sqref="I8">
    <cfRule type="cellIs" dxfId="108" priority="35" operator="equal">
      <formula>"INACEPTABLE"</formula>
    </cfRule>
    <cfRule type="cellIs" dxfId="107" priority="36" operator="equal">
      <formula>"TOLERABLE"</formula>
    </cfRule>
    <cfRule type="cellIs" dxfId="106" priority="37" operator="equal">
      <formula>"ACEPTABLE"</formula>
    </cfRule>
    <cfRule type="cellIs" dxfId="105" priority="38" stopIfTrue="1" operator="equal">
      <formula>"MINIMO"</formula>
    </cfRule>
    <cfRule type="cellIs" dxfId="104" priority="39" stopIfTrue="1" operator="equal">
      <formula>"BAJO"</formula>
    </cfRule>
    <cfRule type="cellIs" dxfId="103" priority="40" stopIfTrue="1" operator="equal">
      <formula>"MODERADO"</formula>
    </cfRule>
    <cfRule type="cellIs" dxfId="102" priority="41" stopIfTrue="1" operator="equal">
      <formula>"ALTO"</formula>
    </cfRule>
    <cfRule type="cellIs" dxfId="101" priority="42" stopIfTrue="1" operator="equal">
      <formula>"EXTREMO"</formula>
    </cfRule>
  </conditionalFormatting>
  <conditionalFormatting sqref="L7">
    <cfRule type="cellIs" dxfId="100" priority="67" operator="equal">
      <formula>"INACEPTABLE"</formula>
    </cfRule>
    <cfRule type="cellIs" dxfId="99" priority="68" operator="equal">
      <formula>"TOLERABLE"</formula>
    </cfRule>
    <cfRule type="cellIs" dxfId="98" priority="69" operator="equal">
      <formula>"ACEPTABLE"</formula>
    </cfRule>
    <cfRule type="cellIs" dxfId="97" priority="70" stopIfTrue="1" operator="equal">
      <formula>"MINIMO"</formula>
    </cfRule>
    <cfRule type="cellIs" dxfId="96" priority="71" stopIfTrue="1" operator="equal">
      <formula>"BAJO"</formula>
    </cfRule>
    <cfRule type="cellIs" dxfId="95" priority="72" stopIfTrue="1" operator="equal">
      <formula>"MODERADO"</formula>
    </cfRule>
    <cfRule type="cellIs" dxfId="94" priority="73" stopIfTrue="1" operator="equal">
      <formula>"ALTO"</formula>
    </cfRule>
    <cfRule type="cellIs" dxfId="93" priority="74" stopIfTrue="1" operator="equal">
      <formula>"EXTREMO"</formula>
    </cfRule>
  </conditionalFormatting>
  <conditionalFormatting sqref="L8:M8 Y8:AD8">
    <cfRule type="cellIs" dxfId="92" priority="107" operator="equal">
      <formula>"INACEPTABLE"</formula>
    </cfRule>
    <cfRule type="cellIs" dxfId="91" priority="108" operator="equal">
      <formula>"TOLERABLE"</formula>
    </cfRule>
    <cfRule type="cellIs" dxfId="90" priority="109" operator="equal">
      <formula>"ACEPTABLE"</formula>
    </cfRule>
    <cfRule type="cellIs" dxfId="89" priority="110" stopIfTrue="1" operator="equal">
      <formula>"MINIMO"</formula>
    </cfRule>
    <cfRule type="cellIs" dxfId="88" priority="111" stopIfTrue="1" operator="equal">
      <formula>"BAJO"</formula>
    </cfRule>
    <cfRule type="cellIs" dxfId="87" priority="112" stopIfTrue="1" operator="equal">
      <formula>"MODERADO"</formula>
    </cfRule>
    <cfRule type="cellIs" dxfId="86" priority="113" stopIfTrue="1" operator="equal">
      <formula>"ALTO"</formula>
    </cfRule>
    <cfRule type="cellIs" dxfId="85" priority="114" stopIfTrue="1" operator="equal">
      <formula>"EXTREMO"</formula>
    </cfRule>
  </conditionalFormatting>
  <conditionalFormatting sqref="M9:P9">
    <cfRule type="cellIs" dxfId="84" priority="83" operator="equal">
      <formula>"INACEPTABLE"</formula>
    </cfRule>
    <cfRule type="cellIs" dxfId="83" priority="84" operator="equal">
      <formula>"TOLERABLE"</formula>
    </cfRule>
    <cfRule type="cellIs" dxfId="82" priority="85" operator="equal">
      <formula>"ACEPTABLE"</formula>
    </cfRule>
    <cfRule type="cellIs" dxfId="81" priority="86" stopIfTrue="1" operator="equal">
      <formula>"MINIMO"</formula>
    </cfRule>
    <cfRule type="cellIs" dxfId="80" priority="87" stopIfTrue="1" operator="equal">
      <formula>"BAJO"</formula>
    </cfRule>
    <cfRule type="cellIs" dxfId="79" priority="88" stopIfTrue="1" operator="equal">
      <formula>"MODERADO"</formula>
    </cfRule>
    <cfRule type="cellIs" dxfId="78" priority="89" stopIfTrue="1" operator="equal">
      <formula>"ALTO"</formula>
    </cfRule>
    <cfRule type="cellIs" dxfId="77" priority="90" stopIfTrue="1" operator="equal">
      <formula>"EXTREMO"</formula>
    </cfRule>
  </conditionalFormatting>
  <conditionalFormatting sqref="Q8:S8">
    <cfRule type="cellIs" dxfId="76" priority="99" operator="equal">
      <formula>"INACEPTABLE"</formula>
    </cfRule>
    <cfRule type="cellIs" dxfId="75" priority="100" operator="equal">
      <formula>"TOLERABLE"</formula>
    </cfRule>
    <cfRule type="cellIs" dxfId="74" priority="101" operator="equal">
      <formula>"ACEPTABLE"</formula>
    </cfRule>
    <cfRule type="cellIs" dxfId="73" priority="102" stopIfTrue="1" operator="equal">
      <formula>"MINIMO"</formula>
    </cfRule>
    <cfRule type="cellIs" dxfId="72" priority="103" stopIfTrue="1" operator="equal">
      <formula>"BAJO"</formula>
    </cfRule>
    <cfRule type="cellIs" dxfId="71" priority="104" stopIfTrue="1" operator="equal">
      <formula>"MODERADO"</formula>
    </cfRule>
    <cfRule type="cellIs" dxfId="70" priority="105" stopIfTrue="1" operator="equal">
      <formula>"ALTO"</formula>
    </cfRule>
    <cfRule type="cellIs" dxfId="69" priority="106" stopIfTrue="1" operator="equal">
      <formula>"EXTREMO"</formula>
    </cfRule>
  </conditionalFormatting>
  <conditionalFormatting sqref="R10:R23">
    <cfRule type="containsText" dxfId="68" priority="9" operator="containsText" text="Moderado">
      <formula>NOT(ISERROR(SEARCH("Moderado",R10)))</formula>
    </cfRule>
    <cfRule type="containsText" dxfId="67" priority="10" operator="containsText" text="Extremo">
      <formula>NOT(ISERROR(SEARCH("Extremo",R10)))</formula>
    </cfRule>
    <cfRule type="containsText" dxfId="66" priority="11" operator="containsText" text="Alto">
      <formula>NOT(ISERROR(SEARCH("Alto",R10)))</formula>
    </cfRule>
    <cfRule type="containsText" dxfId="65" priority="12" operator="containsText" text="Bajo">
      <formula>NOT(ISERROR(SEARCH("Bajo",R10)))</formula>
    </cfRule>
    <cfRule type="containsText" dxfId="64" priority="13" operator="containsText" text="Minimo">
      <formula>NOT(ISERROR(SEARCH("Minimo",R10)))</formula>
    </cfRule>
  </conditionalFormatting>
  <conditionalFormatting sqref="S7">
    <cfRule type="cellIs" dxfId="63" priority="59" operator="equal">
      <formula>"INACEPTABLE"</formula>
    </cfRule>
    <cfRule type="cellIs" dxfId="62" priority="60" operator="equal">
      <formula>"TOLERABLE"</formula>
    </cfRule>
    <cfRule type="cellIs" dxfId="61" priority="61" operator="equal">
      <formula>"ACEPTABLE"</formula>
    </cfRule>
    <cfRule type="cellIs" dxfId="60" priority="62" stopIfTrue="1" operator="equal">
      <formula>"MINIMO"</formula>
    </cfRule>
    <cfRule type="cellIs" dxfId="59" priority="63" stopIfTrue="1" operator="equal">
      <formula>"BAJO"</formula>
    </cfRule>
    <cfRule type="cellIs" dxfId="58" priority="64" stopIfTrue="1" operator="equal">
      <formula>"MODERADO"</formula>
    </cfRule>
    <cfRule type="cellIs" dxfId="57" priority="65" stopIfTrue="1" operator="equal">
      <formula>"ALTO"</formula>
    </cfRule>
    <cfRule type="cellIs" dxfId="56" priority="66" stopIfTrue="1" operator="equal">
      <formula>"EXTREMO"</formula>
    </cfRule>
  </conditionalFormatting>
  <conditionalFormatting sqref="S9:X9">
    <cfRule type="cellIs" dxfId="55" priority="91" operator="equal">
      <formula>"INACEPTABLE"</formula>
    </cfRule>
    <cfRule type="cellIs" dxfId="54" priority="92" operator="equal">
      <formula>"TOLERABLE"</formula>
    </cfRule>
    <cfRule type="cellIs" dxfId="53" priority="93" operator="equal">
      <formula>"ACEPTABLE"</formula>
    </cfRule>
    <cfRule type="cellIs" dxfId="52" priority="94" stopIfTrue="1" operator="equal">
      <formula>"MINIMO"</formula>
    </cfRule>
    <cfRule type="cellIs" dxfId="51" priority="95" stopIfTrue="1" operator="equal">
      <formula>"BAJO"</formula>
    </cfRule>
    <cfRule type="cellIs" dxfId="50" priority="96" stopIfTrue="1" operator="equal">
      <formula>"MODERADO"</formula>
    </cfRule>
    <cfRule type="cellIs" dxfId="49" priority="97" stopIfTrue="1" operator="equal">
      <formula>"ALTO"</formula>
    </cfRule>
    <cfRule type="cellIs" dxfId="48" priority="98" stopIfTrue="1" operator="equal">
      <formula>"EXTREMO"</formula>
    </cfRule>
  </conditionalFormatting>
  <conditionalFormatting sqref="AB10:AB13 AB17:AB18">
    <cfRule type="containsText" dxfId="47" priority="23" operator="containsText" text="Inaceptable">
      <formula>NOT(ISERROR(SEARCH("Inaceptable",AB10)))</formula>
    </cfRule>
    <cfRule type="containsText" dxfId="46" priority="24" operator="containsText" text="Aceptable">
      <formula>NOT(ISERROR(SEARCH("Aceptable",AB10)))</formula>
    </cfRule>
    <cfRule type="cellIs" dxfId="45" priority="25" operator="lessThanOrEqual">
      <formula>1</formula>
    </cfRule>
    <cfRule type="containsText" dxfId="44" priority="26" operator="containsText" text="Aceptable">
      <formula>NOT(ISERROR(SEARCH("Aceptable",AB10)))</formula>
    </cfRule>
    <cfRule type="containsText" dxfId="43" priority="27" operator="containsText" text="Tolerable">
      <formula>NOT(ISERROR(SEARCH("Tolerable",AB10)))</formula>
    </cfRule>
    <cfRule type="containsText" dxfId="42" priority="29" operator="containsText" text="Inaceptable">
      <formula>NOT(ISERROR(SEARCH("Inaceptable",AB10)))</formula>
    </cfRule>
  </conditionalFormatting>
  <conditionalFormatting sqref="AB11:AB13 AB17:AB18">
    <cfRule type="containsText" dxfId="41" priority="22" operator="containsText" text="Tolerable">
      <formula>NOT(ISERROR(SEARCH("Tolerable",AB11)))</formula>
    </cfRule>
  </conditionalFormatting>
  <conditionalFormatting sqref="AB12 AB18">
    <cfRule type="containsText" dxfId="40" priority="28" operator="containsText" text="Aceptable">
      <formula>NOT(ISERROR(SEARCH("Aceptable",AB12)))</formula>
    </cfRule>
  </conditionalFormatting>
  <conditionalFormatting sqref="AB21:AB23">
    <cfRule type="containsText" dxfId="39" priority="1" operator="containsText" text="Tolerable">
      <formula>NOT(ISERROR(SEARCH("Tolerable",AB21)))</formula>
    </cfRule>
    <cfRule type="containsText" dxfId="38" priority="2" operator="containsText" text="Inaceptable">
      <formula>NOT(ISERROR(SEARCH("Inaceptable",AB21)))</formula>
    </cfRule>
    <cfRule type="containsText" dxfId="37" priority="3" operator="containsText" text="Aceptable">
      <formula>NOT(ISERROR(SEARCH("Aceptable",AB21)))</formula>
    </cfRule>
    <cfRule type="cellIs" dxfId="36" priority="4" operator="lessThanOrEqual">
      <formula>1</formula>
    </cfRule>
    <cfRule type="containsText" dxfId="35" priority="5" operator="containsText" text="Aceptable">
      <formula>NOT(ISERROR(SEARCH("Aceptable",AB21)))</formula>
    </cfRule>
    <cfRule type="containsText" dxfId="34" priority="6" operator="containsText" text="Tolerable">
      <formula>NOT(ISERROR(SEARCH("Tolerable",AB21)))</formula>
    </cfRule>
    <cfRule type="containsText" dxfId="33" priority="7" operator="containsText" text="Aceptable">
      <formula>NOT(ISERROR(SEARCH("Aceptable",AB21)))</formula>
    </cfRule>
    <cfRule type="containsText" dxfId="32" priority="8" operator="containsText" text="Inaceptable">
      <formula>NOT(ISERROR(SEARCH("Inaceptable",AB21)))</formula>
    </cfRule>
  </conditionalFormatting>
  <dataValidations count="22">
    <dataValidation allowBlank="1" showInputMessage="1" showErrorMessage="1" prompt="Ir a pestaña de VAL CONTROL" sqref="AA8" xr:uid="{73BBBFF4-C8E7-4E60-A9AD-FFD99F8C54F8}"/>
    <dataValidation allowBlank="1" showInputMessage="1" showErrorMessage="1" prompt="Establecer las actividades del proceso a ser analizadas." sqref="C8" xr:uid="{BCB0F056-C2CD-4FBC-810D-8EE6D6FA45A1}"/>
    <dataValidation allowBlank="1" showInputMessage="1" showErrorMessage="1" prompt="Acciones o controles que previenen y/o reducen que las causas o consecuencias se materialicen._x000a_(Marque con una &quot;X&quot;)" sqref="S8:X8" xr:uid="{157365A5-FEB1-4982-A5A0-4543B3A7A082}"/>
    <dataValidation allowBlank="1" showInputMessage="1" showErrorMessage="1" prompt="Resultado de la probabilidad y la severidad." sqref="Q8" xr:uid="{F549CCDE-E52D-47B3-8869-61040D1A814F}"/>
    <dataValidation allowBlank="1" showInputMessage="1" showErrorMessage="1" prompt="Severidad &amp; Probabilidad de que se materialice la consecuencia." sqref="R8" xr:uid="{6EDB358C-F2B3-4465-A0FC-91C05536034F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EBE69E6C-2726-46A0-849F-F9456F105E50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B69F19FE-4E85-4E86-967E-8F4FEDC6B16A}"/>
    <dataValidation allowBlank="1" showInputMessage="1" showErrorMessage="1" prompt="Acciones a ser realizadas con el fin de llevar la valoracion del riesgo vs el control a nivel aceptable." sqref="AC8" xr:uid="{09BBB3AB-540D-44FF-A6AF-C78913970B19}"/>
    <dataValidation allowBlank="1" showInputMessage="1" showErrorMessage="1" prompt="Proceso encargado de garantizar que el Punto de Control se cumpla." sqref="Z8" xr:uid="{070F1279-AC9F-41EC-BB8F-38DAEA60D703}"/>
    <dataValidation allowBlank="1" showInputMessage="1" showErrorMessage="1" prompt="Registros (evidencia) que soporta el cumplimiento del Punto de Control." sqref="Y8" xr:uid="{F844B991-54BD-433B-9A01-A7FF53057AEE}"/>
    <dataValidation allowBlank="1" showInputMessage="1" showErrorMessage="1" prompt="Ir a pestaña de PROBABILIDAD_x000a_Probabilidad de la actividad." sqref="L8" xr:uid="{CD66F018-8957-45B2-B573-1F1761E43A55}"/>
    <dataValidation type="list" allowBlank="1" showInputMessage="1" showErrorMessage="1" sqref="M7:P7" xr:uid="{46677F9B-54A0-4568-9BB9-414DF992A0CA}">
      <formula1>#REF!</formula1>
    </dataValidation>
    <dataValidation allowBlank="1" showInputMessage="1" showErrorMessage="1" prompt="Seleccione el tipo de actividad que genera los reciduos " sqref="E8" xr:uid="{4E16100E-E206-4EEA-AF2D-134159A1F921}"/>
    <dataValidation allowBlank="1" showInputMessage="1" showErrorMessage="1" prompt="Cantidad de veces que se realizar la actividad" sqref="D8" xr:uid="{7784749A-FED4-4448-9C21-8FDF65EA6FE3}"/>
    <dataValidation allowBlank="1" showInputMessage="1" showErrorMessage="1" prompt="Clasificación de la actividad" sqref="H9" xr:uid="{816547B2-E37B-4FA6-8A94-F1DCFE94ACDA}"/>
    <dataValidation allowBlank="1" showInputMessage="1" showErrorMessage="1" prompt="Eliminar" sqref="S9" xr:uid="{BA13AC72-DF63-49E0-A375-21E9B2F1C12A}"/>
    <dataValidation allowBlank="1" showInputMessage="1" showErrorMessage="1" prompt="Reducir" sqref="T9" xr:uid="{E4E338F3-F273-4213-BC41-91DFBCD8CB2C}"/>
    <dataValidation allowBlank="1" showInputMessage="1" showErrorMessage="1" prompt="Reusar" sqref="U9" xr:uid="{4890AA20-D04F-4612-AE7A-0D40DA6DD621}"/>
    <dataValidation allowBlank="1" showInputMessage="1" showErrorMessage="1" prompt="Reciclar" sqref="V9" xr:uid="{5A04DC04-77ED-4A94-A6F4-C650A4B32A61}"/>
    <dataValidation allowBlank="1" showInputMessage="1" showErrorMessage="1" prompt="Controles de Ingeniería" sqref="W9" xr:uid="{C9B34741-17AA-46A5-AC51-1BAD96A3D277}"/>
    <dataValidation allowBlank="1" showInputMessage="1" showErrorMessage="1" prompt="Controles Administrativos" sqref="X9" xr:uid="{9AC78B42-74D0-4108-AE7D-359C98C77D27}"/>
    <dataValidation allowBlank="1" showInputMessage="1" showErrorMessage="1" prompt="Ir a pestaña de SEVERIDAD_x000a_Impacto dentro de la organización que genera la actividad." sqref="M8 M9:P9" xr:uid="{DF84E9F8-3F9A-413F-BF4F-202F7E2ABD04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CDA227B6-4FEB-4F3A-8900-E47F6A37A6F9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3B4D0DBF-DBC1-46FB-B2F2-1ED495763F1C}">
          <x14:formula1>
            <xm:f>'Severidad '!$D$4:$D$15</xm:f>
          </x14:formula1>
          <xm:sqref>N10:N20 N21:O23</xm:sqref>
        </x14:dataValidation>
        <x14:dataValidation type="list" allowBlank="1" showInputMessage="1" showErrorMessage="1" xr:uid="{804CB242-7DFC-448D-9445-F11E484E950C}">
          <x14:formula1>
            <xm:f>'Severidad '!$F$4:$F$15</xm:f>
          </x14:formula1>
          <xm:sqref>O10:O20</xm:sqref>
        </x14:dataValidation>
        <x14:dataValidation type="list" allowBlank="1" showInputMessage="1" showErrorMessage="1" xr:uid="{25AA4352-782B-46A4-B165-9C9E12F52C32}">
          <x14:formula1>
            <xm:f>'Severidad '!$A$4:$A$19</xm:f>
          </x14:formula1>
          <xm:sqref>M16</xm:sqref>
        </x14:dataValidation>
        <x14:dataValidation type="list" allowBlank="1" showInputMessage="1" showErrorMessage="1" xr:uid="{883FB7B1-C730-448F-8B30-2370AE9D6196}">
          <x14:formula1>
            <xm:f>'IA-CO'!$F$29:$F$31</xm:f>
          </x14:formula1>
          <xm:sqref>D10:D23</xm:sqref>
        </x14:dataValidation>
        <x14:dataValidation type="list" allowBlank="1" showInputMessage="1" showErrorMessage="1" xr:uid="{1EB60038-FBCF-4516-8486-BCE6F56FB6FF}">
          <x14:formula1>
            <xm:f>'IA-CO'!$G$29:$G$31</xm:f>
          </x14:formula1>
          <xm:sqref>E10:E23</xm:sqref>
        </x14:dataValidation>
        <x14:dataValidation type="list" allowBlank="1" showInputMessage="1" showErrorMessage="1" xr:uid="{AA54BA75-E1DE-4D56-B878-A6EAA346B287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D791C257-6BEE-4D24-BD11-D6912DBA2A76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EA05706E-C0A2-4B7E-AB5A-B5B795282D8A}">
          <x14:formula1>
            <xm:f>'IA-CO'!$F$4:$F$24</xm:f>
          </x14:formula1>
          <xm:sqref>I10:I23</xm:sqref>
        </x14:dataValidation>
        <x14:dataValidation type="list" allowBlank="1" showInputMessage="1" showErrorMessage="1" xr:uid="{605820EE-ABCE-4327-9C34-CE8932B136EF}">
          <x14:formula1>
            <xm:f>'IA-CO'!$G$4:$G$25</xm:f>
          </x14:formula1>
          <xm:sqref>J10:J23</xm:sqref>
        </x14:dataValidation>
        <x14:dataValidation type="list" allowBlank="1" showInputMessage="1" showErrorMessage="1" xr:uid="{619BC4D0-C27D-49C6-BF48-45EEF563C571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86F3AF6B-9093-4FE0-BF1A-D541AFEDD559}">
          <x14:formula1>
            <xm:f>'Probabilidad '!$E$16:$E$18</xm:f>
          </x14:formula1>
          <xm:sqref>AA10:AA23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2289-764B-48CE-9FF3-0C2D8B488EEF}">
  <dimension ref="A1:P11"/>
  <sheetViews>
    <sheetView zoomScale="70" zoomScaleNormal="70" workbookViewId="0">
      <selection activeCell="B23" sqref="B23"/>
    </sheetView>
  </sheetViews>
  <sheetFormatPr defaultColWidth="11.42578125" defaultRowHeight="14.45"/>
  <cols>
    <col min="1" max="1" width="53.85546875" customWidth="1"/>
    <col min="2" max="2" width="56.7109375" customWidth="1"/>
    <col min="3" max="3" width="36.5703125" customWidth="1"/>
    <col min="4" max="4" width="2.85546875" customWidth="1"/>
    <col min="5" max="5" width="4.42578125" customWidth="1"/>
    <col min="6" max="6" width="3.5703125" customWidth="1"/>
    <col min="7" max="7" width="3.7109375" customWidth="1"/>
    <col min="8" max="8" width="4.140625" customWidth="1"/>
    <col min="9" max="9" width="4.28515625" customWidth="1"/>
    <col min="10" max="10" width="49.42578125" style="65" customWidth="1"/>
    <col min="11" max="11" width="50.85546875" style="65" customWidth="1"/>
  </cols>
  <sheetData>
    <row r="1" spans="1:16" s="35" customFormat="1" ht="15" customHeight="1">
      <c r="A1" s="183" t="s">
        <v>265</v>
      </c>
      <c r="B1" s="183" t="s">
        <v>266</v>
      </c>
      <c r="C1" s="183" t="s">
        <v>267</v>
      </c>
      <c r="D1" s="183" t="s">
        <v>32</v>
      </c>
      <c r="E1" s="183"/>
      <c r="F1" s="183"/>
      <c r="G1" s="183"/>
      <c r="H1" s="183"/>
      <c r="I1" s="183"/>
      <c r="J1" s="183" t="s">
        <v>33</v>
      </c>
      <c r="K1" s="183" t="s">
        <v>34</v>
      </c>
      <c r="M1" s="184"/>
      <c r="N1" s="184"/>
      <c r="O1" s="184"/>
      <c r="P1" s="184"/>
    </row>
    <row r="2" spans="1:16" s="35" customFormat="1" ht="15.6">
      <c r="A2" s="183"/>
      <c r="B2" s="183"/>
      <c r="C2" s="183"/>
      <c r="D2" s="79" t="s">
        <v>47</v>
      </c>
      <c r="E2" s="79" t="s">
        <v>48</v>
      </c>
      <c r="F2" s="79" t="s">
        <v>48</v>
      </c>
      <c r="G2" s="79" t="s">
        <v>48</v>
      </c>
      <c r="H2" s="79" t="s">
        <v>49</v>
      </c>
      <c r="I2" s="79" t="s">
        <v>50</v>
      </c>
      <c r="J2" s="183"/>
      <c r="K2" s="183"/>
      <c r="M2" s="184"/>
      <c r="N2" s="184"/>
      <c r="O2" s="184"/>
      <c r="P2" s="184"/>
    </row>
    <row r="3" spans="1:16" ht="92.25" customHeight="1">
      <c r="A3" s="9" t="s">
        <v>57</v>
      </c>
      <c r="B3" s="9" t="s">
        <v>268</v>
      </c>
      <c r="C3" s="9" t="s">
        <v>58</v>
      </c>
      <c r="D3" s="9"/>
      <c r="E3" s="9" t="s">
        <v>60</v>
      </c>
      <c r="F3" s="9"/>
      <c r="G3" s="9"/>
      <c r="H3" s="9"/>
      <c r="I3" s="9" t="s">
        <v>60</v>
      </c>
      <c r="J3" s="64" t="s">
        <v>61</v>
      </c>
      <c r="K3" s="64" t="s">
        <v>62</v>
      </c>
      <c r="M3" s="184"/>
      <c r="N3" s="184"/>
      <c r="O3" s="184"/>
      <c r="P3" s="184"/>
    </row>
    <row r="4" spans="1:16" ht="82.5" customHeight="1">
      <c r="A4" s="9" t="s">
        <v>269</v>
      </c>
      <c r="B4" s="9" t="s">
        <v>270</v>
      </c>
      <c r="C4" s="9" t="s">
        <v>58</v>
      </c>
      <c r="D4" s="9"/>
      <c r="E4" s="9" t="s">
        <v>60</v>
      </c>
      <c r="F4" s="9"/>
      <c r="G4" s="9"/>
      <c r="H4" s="9"/>
      <c r="I4" s="9" t="s">
        <v>60</v>
      </c>
      <c r="J4" s="64" t="s">
        <v>271</v>
      </c>
      <c r="K4" s="64" t="s">
        <v>62</v>
      </c>
      <c r="M4" s="184"/>
      <c r="N4" s="184"/>
      <c r="O4" s="184"/>
      <c r="P4" s="184"/>
    </row>
    <row r="5" spans="1:16" ht="76.5" customHeight="1">
      <c r="A5" s="9" t="s">
        <v>272</v>
      </c>
      <c r="B5" s="9" t="s">
        <v>273</v>
      </c>
      <c r="C5" s="9" t="s">
        <v>58</v>
      </c>
      <c r="D5" s="9"/>
      <c r="E5" s="9" t="s">
        <v>60</v>
      </c>
      <c r="F5" s="9" t="s">
        <v>60</v>
      </c>
      <c r="G5" s="9" t="s">
        <v>60</v>
      </c>
      <c r="H5" s="9"/>
      <c r="I5" s="9" t="s">
        <v>60</v>
      </c>
      <c r="J5" s="64" t="s">
        <v>274</v>
      </c>
      <c r="K5" s="64" t="s">
        <v>62</v>
      </c>
    </row>
    <row r="6" spans="1:16" ht="74.25" customHeight="1">
      <c r="A6" s="9" t="s">
        <v>275</v>
      </c>
      <c r="B6" s="9" t="s">
        <v>67</v>
      </c>
      <c r="C6" s="9" t="s">
        <v>58</v>
      </c>
      <c r="D6" s="9"/>
      <c r="E6" s="9" t="s">
        <v>60</v>
      </c>
      <c r="F6" s="9"/>
      <c r="G6" s="9"/>
      <c r="H6" s="9"/>
      <c r="I6" s="9" t="s">
        <v>60</v>
      </c>
      <c r="J6" s="64" t="s">
        <v>71</v>
      </c>
      <c r="K6" s="64" t="s">
        <v>72</v>
      </c>
    </row>
    <row r="7" spans="1:16" ht="111" customHeight="1">
      <c r="A7" s="9" t="s">
        <v>99</v>
      </c>
      <c r="B7" s="9" t="s">
        <v>98</v>
      </c>
      <c r="C7" s="9" t="s">
        <v>76</v>
      </c>
      <c r="D7" s="9"/>
      <c r="E7" s="9"/>
      <c r="F7" s="9"/>
      <c r="G7" s="9" t="s">
        <v>60</v>
      </c>
      <c r="H7" s="9"/>
      <c r="I7" s="9" t="s">
        <v>60</v>
      </c>
      <c r="J7" s="64" t="s">
        <v>276</v>
      </c>
      <c r="K7" s="64" t="s">
        <v>277</v>
      </c>
    </row>
    <row r="8" spans="1:16" ht="95.25" customHeight="1">
      <c r="A8" s="9" t="s">
        <v>75</v>
      </c>
      <c r="B8" s="9" t="s">
        <v>98</v>
      </c>
      <c r="C8" s="9" t="s">
        <v>76</v>
      </c>
      <c r="D8" s="9"/>
      <c r="E8" s="9"/>
      <c r="F8" s="9"/>
      <c r="G8" s="9" t="s">
        <v>60</v>
      </c>
      <c r="H8" s="9"/>
      <c r="I8" s="9" t="s">
        <v>60</v>
      </c>
      <c r="J8" s="64" t="s">
        <v>276</v>
      </c>
      <c r="K8" s="64" t="s">
        <v>277</v>
      </c>
    </row>
    <row r="9" spans="1:16" ht="77.25" customHeight="1">
      <c r="A9" s="10" t="s">
        <v>112</v>
      </c>
      <c r="B9" s="9" t="s">
        <v>111</v>
      </c>
      <c r="C9" s="10" t="s">
        <v>106</v>
      </c>
      <c r="D9" s="9"/>
      <c r="E9" s="9"/>
      <c r="F9" s="9"/>
      <c r="G9" s="9"/>
      <c r="H9" s="9"/>
      <c r="I9" s="9" t="s">
        <v>60</v>
      </c>
      <c r="J9" s="64" t="s">
        <v>109</v>
      </c>
      <c r="K9" s="64" t="s">
        <v>110</v>
      </c>
    </row>
    <row r="10" spans="1:16" ht="43.5">
      <c r="A10" s="10" t="s">
        <v>278</v>
      </c>
      <c r="B10" s="9" t="s">
        <v>104</v>
      </c>
      <c r="C10" s="10" t="s">
        <v>106</v>
      </c>
      <c r="D10" s="9"/>
      <c r="E10" s="9"/>
      <c r="F10" s="9"/>
      <c r="G10" s="9"/>
      <c r="H10" s="9"/>
      <c r="I10" s="9" t="s">
        <v>60</v>
      </c>
      <c r="J10" s="64" t="s">
        <v>109</v>
      </c>
      <c r="K10" s="64" t="s">
        <v>110</v>
      </c>
    </row>
    <row r="11" spans="1:16" ht="43.5">
      <c r="A11" s="10" t="s">
        <v>279</v>
      </c>
      <c r="B11" s="9" t="s">
        <v>113</v>
      </c>
      <c r="C11" s="10" t="s">
        <v>106</v>
      </c>
      <c r="D11" s="9"/>
      <c r="E11" s="9"/>
      <c r="F11" s="9"/>
      <c r="G11" s="9"/>
      <c r="H11" s="9"/>
      <c r="I11" s="9" t="s">
        <v>60</v>
      </c>
      <c r="J11" s="64" t="s">
        <v>109</v>
      </c>
      <c r="K11" s="64" t="s">
        <v>110</v>
      </c>
    </row>
  </sheetData>
  <mergeCells count="7">
    <mergeCell ref="A1:A2"/>
    <mergeCell ref="M1:P4"/>
    <mergeCell ref="D1:I1"/>
    <mergeCell ref="J1:J2"/>
    <mergeCell ref="K1:K2"/>
    <mergeCell ref="B1:B2"/>
    <mergeCell ref="C1:C2"/>
  </mergeCells>
  <conditionalFormatting sqref="A1:D1">
    <cfRule type="cellIs" dxfId="31" priority="1" operator="equal">
      <formula>"INACEPTABLE"</formula>
    </cfRule>
    <cfRule type="cellIs" dxfId="30" priority="2" operator="equal">
      <formula>"TOLERABLE"</formula>
    </cfRule>
    <cfRule type="cellIs" dxfId="29" priority="3" operator="equal">
      <formula>"ACEPTABLE"</formula>
    </cfRule>
    <cfRule type="cellIs" dxfId="28" priority="4" stopIfTrue="1" operator="equal">
      <formula>"MINIMO"</formula>
    </cfRule>
    <cfRule type="cellIs" dxfId="27" priority="5" stopIfTrue="1" operator="equal">
      <formula>"BAJO"</formula>
    </cfRule>
    <cfRule type="cellIs" dxfId="26" priority="6" stopIfTrue="1" operator="equal">
      <formula>"MODERADO"</formula>
    </cfRule>
    <cfRule type="cellIs" dxfId="25" priority="7" stopIfTrue="1" operator="equal">
      <formula>"ALTO"</formula>
    </cfRule>
    <cfRule type="cellIs" dxfId="24" priority="8" stopIfTrue="1" operator="equal">
      <formula>"EXTREMO"</formula>
    </cfRule>
  </conditionalFormatting>
  <conditionalFormatting sqref="D2:I2">
    <cfRule type="cellIs" dxfId="23" priority="17" operator="equal">
      <formula>"INACEPTABLE"</formula>
    </cfRule>
    <cfRule type="cellIs" dxfId="22" priority="18" operator="equal">
      <formula>"TOLERABLE"</formula>
    </cfRule>
    <cfRule type="cellIs" dxfId="21" priority="19" operator="equal">
      <formula>"ACEPTABLE"</formula>
    </cfRule>
    <cfRule type="cellIs" dxfId="20" priority="20" stopIfTrue="1" operator="equal">
      <formula>"MINIMO"</formula>
    </cfRule>
    <cfRule type="cellIs" dxfId="19" priority="21" stopIfTrue="1" operator="equal">
      <formula>"BAJO"</formula>
    </cfRule>
    <cfRule type="cellIs" dxfId="18" priority="22" stopIfTrue="1" operator="equal">
      <formula>"MODERADO"</formula>
    </cfRule>
    <cfRule type="cellIs" dxfId="17" priority="23" stopIfTrue="1" operator="equal">
      <formula>"ALTO"</formula>
    </cfRule>
    <cfRule type="cellIs" dxfId="16" priority="24" stopIfTrue="1" operator="equal">
      <formula>"EXTREMO"</formula>
    </cfRule>
  </conditionalFormatting>
  <conditionalFormatting sqref="J1:K1">
    <cfRule type="cellIs" dxfId="15" priority="9" operator="equal">
      <formula>"INACEPTABLE"</formula>
    </cfRule>
    <cfRule type="cellIs" dxfId="14" priority="10" operator="equal">
      <formula>"TOLERABLE"</formula>
    </cfRule>
    <cfRule type="cellIs" dxfId="13" priority="11" operator="equal">
      <formula>"ACEPTABLE"</formula>
    </cfRule>
    <cfRule type="cellIs" dxfId="12" priority="12" stopIfTrue="1" operator="equal">
      <formula>"MINIMO"</formula>
    </cfRule>
    <cfRule type="cellIs" dxfId="11" priority="13" stopIfTrue="1" operator="equal">
      <formula>"BAJO"</formula>
    </cfRule>
    <cfRule type="cellIs" dxfId="10" priority="14" stopIfTrue="1" operator="equal">
      <formula>"MODERADO"</formula>
    </cfRule>
    <cfRule type="cellIs" dxfId="9" priority="15" stopIfTrue="1" operator="equal">
      <formula>"ALTO"</formula>
    </cfRule>
    <cfRule type="cellIs" dxfId="8" priority="16" stopIfTrue="1" operator="equal">
      <formula>"EXTREMO"</formula>
    </cfRule>
  </conditionalFormatting>
  <dataValidations count="9">
    <dataValidation allowBlank="1" showInputMessage="1" showErrorMessage="1" prompt="Controles Administrativos" sqref="I2" xr:uid="{377CFC0E-2B6B-4BC5-AEAB-3665B3276B96}"/>
    <dataValidation allowBlank="1" showInputMessage="1" showErrorMessage="1" prompt="Controles de Ingeniería" sqref="H2" xr:uid="{125B480D-38EF-4CC1-A6EF-2999A6F09674}"/>
    <dataValidation allowBlank="1" showInputMessage="1" showErrorMessage="1" prompt="Reciclar" sqref="G2" xr:uid="{2AD25DC3-74FF-47CC-8A26-33A401548751}"/>
    <dataValidation allowBlank="1" showInputMessage="1" showErrorMessage="1" prompt="Reusar" sqref="F2" xr:uid="{BEADE449-6770-4BA1-9291-E4C463F4836B}"/>
    <dataValidation allowBlank="1" showInputMessage="1" showErrorMessage="1" prompt="Reducir" sqref="E2" xr:uid="{41E8BF85-C6DF-46CA-B70E-0716F248E1AA}"/>
    <dataValidation allowBlank="1" showInputMessage="1" showErrorMessage="1" prompt="Eliminar" sqref="D2" xr:uid="{BAFE044E-398B-41A4-9121-EBE0B3AEF013}"/>
    <dataValidation allowBlank="1" showInputMessage="1" showErrorMessage="1" prompt="Acciones o controles que previenen y/o reducen que las causas o consecuencias se materialicen._x000a_(Marque con una &quot;X&quot;)" sqref="D1:I1" xr:uid="{7DECA2D9-A6DA-4DF9-B0EC-9A3F1EF99610}"/>
    <dataValidation allowBlank="1" showInputMessage="1" showErrorMessage="1" prompt="Registros (evidencia) que soporta el cumplimiento del Punto de Control." sqref="J1 A1:C1" xr:uid="{4F832E50-24D6-4867-8A6F-D87F0E37ED9B}"/>
    <dataValidation allowBlank="1" showInputMessage="1" showErrorMessage="1" prompt="Proceso encargado de garantizar que el Punto de Control se cumpla." sqref="K1" xr:uid="{E49CEC3C-5132-4053-A364-512089CAE7C3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5E10F9-029D-45CB-B92C-D5657352F962}">
          <x14:formula1>
            <xm:f>'Aspectos Ambientales '!$A$4:$A$62</xm:f>
          </x14:formula1>
          <xm:sqref>B10:B11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28D6-45FD-4CE2-8464-DD8D4A4339DF}">
  <sheetPr codeName="Hoja2"/>
  <dimension ref="A1:D58"/>
  <sheetViews>
    <sheetView zoomScale="70" zoomScaleNormal="70" workbookViewId="0">
      <selection activeCell="C44" sqref="C44"/>
    </sheetView>
  </sheetViews>
  <sheetFormatPr defaultColWidth="11.42578125" defaultRowHeight="14.45"/>
  <cols>
    <col min="1" max="1" width="58.28515625" customWidth="1"/>
    <col min="2" max="2" width="99.85546875" customWidth="1"/>
    <col min="3" max="3" width="83.42578125" customWidth="1"/>
  </cols>
  <sheetData>
    <row r="1" spans="1:3">
      <c r="A1" s="185" t="s">
        <v>26</v>
      </c>
      <c r="B1" s="186"/>
      <c r="C1" s="186"/>
    </row>
    <row r="2" spans="1:3">
      <c r="A2" s="187" t="s">
        <v>280</v>
      </c>
      <c r="B2" s="188"/>
      <c r="C2" s="188"/>
    </row>
    <row r="3" spans="1:3">
      <c r="A3" s="11" t="s">
        <v>281</v>
      </c>
      <c r="B3" s="11" t="s">
        <v>282</v>
      </c>
      <c r="C3" s="11" t="s">
        <v>283</v>
      </c>
    </row>
    <row r="4" spans="1:3">
      <c r="A4" s="12" t="s">
        <v>67</v>
      </c>
      <c r="B4" s="12" t="s">
        <v>68</v>
      </c>
      <c r="C4" s="12" t="s">
        <v>284</v>
      </c>
    </row>
    <row r="5" spans="1:3" ht="57.95">
      <c r="A5" s="12" t="s">
        <v>285</v>
      </c>
      <c r="B5" s="12" t="s">
        <v>147</v>
      </c>
      <c r="C5" s="12" t="s">
        <v>286</v>
      </c>
    </row>
    <row r="6" spans="1:3">
      <c r="A6" s="12" t="s">
        <v>149</v>
      </c>
      <c r="B6" s="12" t="s">
        <v>150</v>
      </c>
      <c r="C6" s="12" t="s">
        <v>287</v>
      </c>
    </row>
    <row r="7" spans="1:3">
      <c r="A7" s="12" t="s">
        <v>74</v>
      </c>
      <c r="B7" s="12" t="s">
        <v>75</v>
      </c>
      <c r="C7" s="12" t="s">
        <v>288</v>
      </c>
    </row>
    <row r="8" spans="1:3">
      <c r="A8" s="12" t="s">
        <v>146</v>
      </c>
      <c r="B8" s="12" t="s">
        <v>240</v>
      </c>
      <c r="C8" s="12" t="s">
        <v>289</v>
      </c>
    </row>
    <row r="9" spans="1:3">
      <c r="A9" s="12" t="s">
        <v>146</v>
      </c>
      <c r="B9" s="12" t="s">
        <v>238</v>
      </c>
      <c r="C9" s="12" t="s">
        <v>290</v>
      </c>
    </row>
    <row r="10" spans="1:3" ht="78.75" customHeight="1">
      <c r="A10" s="12" t="s">
        <v>146</v>
      </c>
      <c r="B10" s="12" t="s">
        <v>291</v>
      </c>
      <c r="C10" s="12" t="s">
        <v>286</v>
      </c>
    </row>
    <row r="11" spans="1:3">
      <c r="A11" s="13" t="s">
        <v>56</v>
      </c>
      <c r="B11" s="12" t="s">
        <v>57</v>
      </c>
      <c r="C11" s="12" t="s">
        <v>292</v>
      </c>
    </row>
    <row r="12" spans="1:3">
      <c r="A12" s="12" t="s">
        <v>56</v>
      </c>
      <c r="B12" s="12" t="s">
        <v>57</v>
      </c>
      <c r="C12" s="12" t="s">
        <v>293</v>
      </c>
    </row>
    <row r="13" spans="1:3">
      <c r="A13" s="13" t="s">
        <v>80</v>
      </c>
      <c r="B13" s="12" t="s">
        <v>206</v>
      </c>
      <c r="C13" s="12" t="s">
        <v>294</v>
      </c>
    </row>
    <row r="14" spans="1:3">
      <c r="A14" s="13" t="s">
        <v>80</v>
      </c>
      <c r="B14" s="12" t="s">
        <v>81</v>
      </c>
      <c r="C14" s="12" t="s">
        <v>295</v>
      </c>
    </row>
    <row r="15" spans="1:3">
      <c r="A15" s="12" t="s">
        <v>56</v>
      </c>
      <c r="B15" s="12" t="s">
        <v>193</v>
      </c>
      <c r="C15" s="12" t="s">
        <v>248</v>
      </c>
    </row>
    <row r="16" spans="1:3">
      <c r="A16" s="12" t="s">
        <v>56</v>
      </c>
      <c r="B16" s="12" t="s">
        <v>63</v>
      </c>
      <c r="C16" s="12" t="s">
        <v>296</v>
      </c>
    </row>
    <row r="17" spans="1:3">
      <c r="A17" s="12" t="s">
        <v>246</v>
      </c>
      <c r="B17" s="12" t="s">
        <v>247</v>
      </c>
      <c r="C17" s="12" t="s">
        <v>248</v>
      </c>
    </row>
    <row r="18" spans="1:3" ht="29.1">
      <c r="A18" s="12" t="s">
        <v>162</v>
      </c>
      <c r="B18" s="12" t="s">
        <v>163</v>
      </c>
      <c r="C18" s="12" t="s">
        <v>297</v>
      </c>
    </row>
    <row r="19" spans="1:3" ht="72.599999999999994">
      <c r="A19" s="12" t="s">
        <v>83</v>
      </c>
      <c r="B19" s="12" t="s">
        <v>84</v>
      </c>
      <c r="C19" s="12" t="s">
        <v>298</v>
      </c>
    </row>
    <row r="20" spans="1:3">
      <c r="A20" s="13" t="s">
        <v>85</v>
      </c>
      <c r="B20" s="12" t="s">
        <v>86</v>
      </c>
      <c r="C20" s="12" t="s">
        <v>299</v>
      </c>
    </row>
    <row r="21" spans="1:3">
      <c r="A21" s="13" t="s">
        <v>85</v>
      </c>
      <c r="B21" s="12" t="s">
        <v>300</v>
      </c>
      <c r="C21" s="12" t="s">
        <v>301</v>
      </c>
    </row>
    <row r="22" spans="1:3">
      <c r="A22" s="13" t="s">
        <v>85</v>
      </c>
      <c r="B22" s="12" t="s">
        <v>209</v>
      </c>
      <c r="C22" s="12" t="s">
        <v>302</v>
      </c>
    </row>
    <row r="23" spans="1:3" ht="29.1">
      <c r="A23" s="12" t="s">
        <v>89</v>
      </c>
      <c r="B23" s="12" t="s">
        <v>90</v>
      </c>
      <c r="C23" s="12" t="s">
        <v>303</v>
      </c>
    </row>
    <row r="24" spans="1:3" ht="29.1">
      <c r="A24" s="12" t="s">
        <v>102</v>
      </c>
      <c r="B24" s="12" t="s">
        <v>164</v>
      </c>
      <c r="C24" s="12" t="s">
        <v>304</v>
      </c>
    </row>
    <row r="25" spans="1:3">
      <c r="A25" s="13" t="s">
        <v>98</v>
      </c>
      <c r="B25" s="12" t="s">
        <v>305</v>
      </c>
      <c r="C25" s="12" t="s">
        <v>306</v>
      </c>
    </row>
    <row r="26" spans="1:3">
      <c r="A26" s="13" t="s">
        <v>98</v>
      </c>
      <c r="B26" s="12" t="s">
        <v>305</v>
      </c>
      <c r="C26" s="12" t="s">
        <v>302</v>
      </c>
    </row>
    <row r="27" spans="1:3">
      <c r="A27" s="12" t="s">
        <v>98</v>
      </c>
      <c r="B27" s="12" t="s">
        <v>245</v>
      </c>
      <c r="C27" s="12" t="s">
        <v>307</v>
      </c>
    </row>
    <row r="28" spans="1:3">
      <c r="A28" s="12" t="s">
        <v>98</v>
      </c>
      <c r="B28" s="12" t="s">
        <v>308</v>
      </c>
      <c r="C28" s="12" t="s">
        <v>309</v>
      </c>
    </row>
    <row r="29" spans="1:3" ht="29.1">
      <c r="A29" s="13" t="s">
        <v>98</v>
      </c>
      <c r="B29" s="12" t="s">
        <v>167</v>
      </c>
      <c r="C29" s="12" t="s">
        <v>310</v>
      </c>
    </row>
    <row r="30" spans="1:3">
      <c r="A30" s="13" t="s">
        <v>98</v>
      </c>
      <c r="B30" s="12" t="s">
        <v>311</v>
      </c>
      <c r="C30" s="12" t="s">
        <v>312</v>
      </c>
    </row>
    <row r="31" spans="1:3">
      <c r="A31" s="13" t="s">
        <v>313</v>
      </c>
      <c r="B31" s="12" t="s">
        <v>314</v>
      </c>
      <c r="C31" s="12" t="s">
        <v>315</v>
      </c>
    </row>
    <row r="32" spans="1:3">
      <c r="A32" s="13" t="s">
        <v>153</v>
      </c>
      <c r="B32" s="12" t="s">
        <v>197</v>
      </c>
      <c r="C32" s="12" t="s">
        <v>316</v>
      </c>
    </row>
    <row r="33" spans="1:3">
      <c r="A33" s="13" t="s">
        <v>153</v>
      </c>
      <c r="B33" s="12" t="s">
        <v>194</v>
      </c>
      <c r="C33" s="12" t="s">
        <v>316</v>
      </c>
    </row>
    <row r="34" spans="1:3">
      <c r="A34" s="12" t="s">
        <v>153</v>
      </c>
      <c r="B34" s="12" t="s">
        <v>154</v>
      </c>
      <c r="C34" s="12" t="s">
        <v>316</v>
      </c>
    </row>
    <row r="35" spans="1:3" ht="43.5">
      <c r="A35" s="12" t="s">
        <v>141</v>
      </c>
      <c r="B35" s="12" t="s">
        <v>138</v>
      </c>
      <c r="C35" s="12" t="s">
        <v>317</v>
      </c>
    </row>
    <row r="36" spans="1:3" ht="43.5">
      <c r="A36" s="12" t="s">
        <v>137</v>
      </c>
      <c r="B36" s="12" t="s">
        <v>142</v>
      </c>
      <c r="C36" s="12" t="s">
        <v>318</v>
      </c>
    </row>
    <row r="37" spans="1:3">
      <c r="A37" s="12" t="s">
        <v>94</v>
      </c>
      <c r="B37" s="12" t="s">
        <v>95</v>
      </c>
      <c r="C37" s="12" t="s">
        <v>319</v>
      </c>
    </row>
    <row r="38" spans="1:3">
      <c r="A38" s="12" t="s">
        <v>157</v>
      </c>
      <c r="B38" s="12" t="s">
        <v>158</v>
      </c>
      <c r="C38" s="12" t="s">
        <v>320</v>
      </c>
    </row>
    <row r="39" spans="1:3">
      <c r="A39" s="12" t="s">
        <v>321</v>
      </c>
      <c r="B39" s="12" t="s">
        <v>322</v>
      </c>
      <c r="C39" s="12" t="s">
        <v>323</v>
      </c>
    </row>
    <row r="40" spans="1:3" s="66" customFormat="1" ht="32.25" customHeight="1">
      <c r="A40" s="67" t="s">
        <v>104</v>
      </c>
      <c r="B40" s="67" t="s">
        <v>105</v>
      </c>
      <c r="C40" s="68" t="s">
        <v>324</v>
      </c>
    </row>
    <row r="41" spans="1:3" s="66" customFormat="1" ht="29.1">
      <c r="A41" s="67" t="s">
        <v>325</v>
      </c>
      <c r="B41" s="67" t="s">
        <v>220</v>
      </c>
      <c r="C41" s="68" t="s">
        <v>326</v>
      </c>
    </row>
    <row r="42" spans="1:3" s="66" customFormat="1" ht="54.75" customHeight="1">
      <c r="A42" s="67" t="s">
        <v>111</v>
      </c>
      <c r="B42" s="67" t="s">
        <v>112</v>
      </c>
      <c r="C42" s="68" t="s">
        <v>327</v>
      </c>
    </row>
    <row r="43" spans="1:3" s="66" customFormat="1">
      <c r="A43" s="67" t="s">
        <v>328</v>
      </c>
      <c r="B43" s="68" t="s">
        <v>114</v>
      </c>
      <c r="C43" s="68" t="s">
        <v>329</v>
      </c>
    </row>
    <row r="44" spans="1:3">
      <c r="A44" s="13" t="s">
        <v>172</v>
      </c>
      <c r="B44" s="12" t="s">
        <v>173</v>
      </c>
      <c r="C44" s="12" t="s">
        <v>174</v>
      </c>
    </row>
    <row r="45" spans="1:3">
      <c r="A45" s="13" t="s">
        <v>98</v>
      </c>
      <c r="B45" s="12" t="s">
        <v>161</v>
      </c>
      <c r="C45" s="12" t="s">
        <v>330</v>
      </c>
    </row>
    <row r="46" spans="1:3" ht="73.5" customHeight="1">
      <c r="A46" s="12" t="s">
        <v>331</v>
      </c>
      <c r="B46" s="12" t="s">
        <v>189</v>
      </c>
      <c r="C46" s="12" t="s">
        <v>332</v>
      </c>
    </row>
    <row r="47" spans="1:3">
      <c r="A47" s="12" t="s">
        <v>157</v>
      </c>
      <c r="B47" s="12" t="s">
        <v>158</v>
      </c>
      <c r="C47" s="12" t="s">
        <v>333</v>
      </c>
    </row>
    <row r="48" spans="1:3">
      <c r="A48" s="12" t="s">
        <v>157</v>
      </c>
      <c r="B48" s="12" t="s">
        <v>158</v>
      </c>
      <c r="C48" s="12" t="s">
        <v>320</v>
      </c>
    </row>
    <row r="49" spans="1:4">
      <c r="A49" s="12" t="s">
        <v>98</v>
      </c>
      <c r="B49" s="12" t="s">
        <v>99</v>
      </c>
      <c r="C49" s="12" t="s">
        <v>334</v>
      </c>
    </row>
    <row r="50" spans="1:4">
      <c r="A50" s="13" t="s">
        <v>56</v>
      </c>
      <c r="B50" s="12" t="s">
        <v>57</v>
      </c>
      <c r="C50" s="12" t="s">
        <v>335</v>
      </c>
    </row>
    <row r="51" spans="1:4">
      <c r="A51" s="12" t="s">
        <v>67</v>
      </c>
      <c r="B51" s="12" t="s">
        <v>63</v>
      </c>
      <c r="C51" s="12" t="s">
        <v>101</v>
      </c>
    </row>
    <row r="52" spans="1:4">
      <c r="A52" s="12" t="s">
        <v>170</v>
      </c>
      <c r="B52" s="12" t="s">
        <v>171</v>
      </c>
      <c r="C52" s="12" t="s">
        <v>336</v>
      </c>
    </row>
    <row r="53" spans="1:4">
      <c r="A53" s="9" t="s">
        <v>178</v>
      </c>
      <c r="B53" s="9" t="s">
        <v>179</v>
      </c>
      <c r="C53" s="9" t="s">
        <v>337</v>
      </c>
      <c r="D53" t="s">
        <v>180</v>
      </c>
    </row>
    <row r="54" spans="1:4">
      <c r="A54" s="9" t="s">
        <v>184</v>
      </c>
      <c r="B54" s="9" t="s">
        <v>185</v>
      </c>
      <c r="C54" s="9" t="s">
        <v>338</v>
      </c>
      <c r="D54" t="s">
        <v>186</v>
      </c>
    </row>
    <row r="55" spans="1:4">
      <c r="A55" s="9" t="s">
        <v>188</v>
      </c>
      <c r="B55" s="9" t="s">
        <v>189</v>
      </c>
      <c r="C55" s="9" t="s">
        <v>339</v>
      </c>
      <c r="D55" t="s">
        <v>186</v>
      </c>
    </row>
    <row r="56" spans="1:4" ht="29.1">
      <c r="A56" s="13" t="s">
        <v>252</v>
      </c>
      <c r="B56" s="12" t="s">
        <v>253</v>
      </c>
      <c r="C56" s="14" t="s">
        <v>340</v>
      </c>
    </row>
    <row r="57" spans="1:4">
      <c r="A57" s="13" t="s">
        <v>98</v>
      </c>
      <c r="B57" t="s">
        <v>341</v>
      </c>
      <c r="C57" t="s">
        <v>342</v>
      </c>
    </row>
    <row r="58" spans="1:4">
      <c r="A58" s="13" t="s">
        <v>98</v>
      </c>
      <c r="B58" t="s">
        <v>343</v>
      </c>
      <c r="C58" t="s">
        <v>344</v>
      </c>
      <c r="D58" t="s">
        <v>47</v>
      </c>
    </row>
  </sheetData>
  <autoFilter ref="A3:C55" xr:uid="{DC1087FE-0682-4EC9-A609-A020A82A5DBA}"/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801E-4EB1-4FE0-8ED8-FCBD4C85ACEC}">
  <sheetPr codeName="Hoja3"/>
  <dimension ref="A1:H31"/>
  <sheetViews>
    <sheetView topLeftCell="F1" zoomScale="80" zoomScaleNormal="80" workbookViewId="0">
      <selection activeCell="F23" sqref="F23"/>
    </sheetView>
  </sheetViews>
  <sheetFormatPr defaultColWidth="11.42578125" defaultRowHeight="14.45"/>
  <cols>
    <col min="1" max="1" width="30.7109375" customWidth="1"/>
    <col min="3" max="3" width="23.5703125" customWidth="1"/>
    <col min="6" max="6" width="104.7109375" customWidth="1"/>
    <col min="7" max="7" width="75.7109375" customWidth="1"/>
    <col min="8" max="8" width="89" customWidth="1"/>
  </cols>
  <sheetData>
    <row r="1" spans="1:8" ht="15.6">
      <c r="A1" s="15" t="s">
        <v>345</v>
      </c>
      <c r="C1" s="16" t="s">
        <v>346</v>
      </c>
      <c r="F1" s="185" t="s">
        <v>26</v>
      </c>
      <c r="G1" s="186"/>
      <c r="H1" s="186"/>
    </row>
    <row r="2" spans="1:8">
      <c r="A2" s="9" t="s">
        <v>347</v>
      </c>
      <c r="C2" s="9" t="s">
        <v>126</v>
      </c>
      <c r="F2" s="187" t="s">
        <v>280</v>
      </c>
      <c r="G2" s="188"/>
      <c r="H2" s="188"/>
    </row>
    <row r="3" spans="1:8">
      <c r="A3" s="9" t="s">
        <v>100</v>
      </c>
      <c r="C3" s="9" t="s">
        <v>136</v>
      </c>
      <c r="F3" s="11" t="s">
        <v>348</v>
      </c>
      <c r="G3" s="11" t="s">
        <v>283</v>
      </c>
      <c r="H3" s="11" t="s">
        <v>282</v>
      </c>
    </row>
    <row r="4" spans="1:8">
      <c r="A4" s="9" t="s">
        <v>103</v>
      </c>
      <c r="C4" s="9" t="s">
        <v>73</v>
      </c>
      <c r="F4" s="9" t="s">
        <v>349</v>
      </c>
      <c r="G4" s="9" t="s">
        <v>59</v>
      </c>
      <c r="H4" s="10" t="s">
        <v>350</v>
      </c>
    </row>
    <row r="5" spans="1:8" ht="29.1">
      <c r="F5" s="8" t="s">
        <v>351</v>
      </c>
      <c r="G5" s="10" t="s">
        <v>64</v>
      </c>
      <c r="H5" s="10" t="s">
        <v>352</v>
      </c>
    </row>
    <row r="6" spans="1:8">
      <c r="F6" s="9" t="s">
        <v>349</v>
      </c>
      <c r="G6" s="9" t="s">
        <v>237</v>
      </c>
      <c r="H6" s="10" t="s">
        <v>350</v>
      </c>
    </row>
    <row r="7" spans="1:8">
      <c r="F7" s="9" t="s">
        <v>76</v>
      </c>
      <c r="G7" s="9" t="s">
        <v>91</v>
      </c>
      <c r="H7" s="10" t="s">
        <v>353</v>
      </c>
    </row>
    <row r="8" spans="1:8">
      <c r="F8" s="9" t="s">
        <v>76</v>
      </c>
      <c r="G8" s="10" t="s">
        <v>77</v>
      </c>
      <c r="H8" s="10" t="s">
        <v>354</v>
      </c>
    </row>
    <row r="9" spans="1:8" ht="29.1">
      <c r="F9" s="9" t="s">
        <v>87</v>
      </c>
      <c r="G9" s="10" t="s">
        <v>88</v>
      </c>
      <c r="H9" s="10" t="s">
        <v>355</v>
      </c>
    </row>
    <row r="10" spans="1:8">
      <c r="F10" s="9" t="s">
        <v>69</v>
      </c>
      <c r="G10" s="9" t="s">
        <v>70</v>
      </c>
      <c r="H10" s="10" t="s">
        <v>356</v>
      </c>
    </row>
    <row r="11" spans="1:8">
      <c r="F11" s="9" t="s">
        <v>357</v>
      </c>
      <c r="G11" s="9" t="s">
        <v>156</v>
      </c>
      <c r="H11" s="10" t="s">
        <v>358</v>
      </c>
    </row>
    <row r="12" spans="1:8">
      <c r="F12" s="9" t="s">
        <v>155</v>
      </c>
      <c r="G12" s="9" t="s">
        <v>156</v>
      </c>
      <c r="H12" s="10" t="s">
        <v>358</v>
      </c>
    </row>
    <row r="13" spans="1:8" ht="57.95">
      <c r="F13" s="9" t="s">
        <v>139</v>
      </c>
      <c r="G13" s="9" t="s">
        <v>140</v>
      </c>
      <c r="H13" s="10" t="s">
        <v>359</v>
      </c>
    </row>
    <row r="14" spans="1:8" ht="130.5" customHeight="1">
      <c r="F14" s="17" t="s">
        <v>106</v>
      </c>
      <c r="G14" s="10" t="s">
        <v>360</v>
      </c>
      <c r="H14" s="18" t="s">
        <v>361</v>
      </c>
    </row>
    <row r="15" spans="1:8" s="69" customFormat="1">
      <c r="F15" s="70" t="s">
        <v>106</v>
      </c>
      <c r="G15" s="71" t="s">
        <v>241</v>
      </c>
      <c r="H15" s="71" t="s">
        <v>362</v>
      </c>
    </row>
    <row r="16" spans="1:8" s="69" customFormat="1">
      <c r="F16" s="70" t="s">
        <v>106</v>
      </c>
      <c r="G16" s="71" t="s">
        <v>363</v>
      </c>
      <c r="H16" s="71" t="s">
        <v>362</v>
      </c>
    </row>
    <row r="17" spans="6:8">
      <c r="F17" s="9" t="s">
        <v>96</v>
      </c>
      <c r="G17" s="9" t="s">
        <v>57</v>
      </c>
      <c r="H17" s="9" t="s">
        <v>364</v>
      </c>
    </row>
    <row r="18" spans="6:8">
      <c r="F18" s="9" t="s">
        <v>58</v>
      </c>
      <c r="G18" s="9" t="s">
        <v>82</v>
      </c>
      <c r="H18" s="9" t="s">
        <v>365</v>
      </c>
    </row>
    <row r="19" spans="6:8">
      <c r="F19" s="9" t="s">
        <v>186</v>
      </c>
      <c r="G19" s="9" t="s">
        <v>156</v>
      </c>
      <c r="H19" s="9" t="s">
        <v>358</v>
      </c>
    </row>
    <row r="20" spans="6:8">
      <c r="F20" s="10" t="s">
        <v>106</v>
      </c>
      <c r="G20" s="10" t="s">
        <v>107</v>
      </c>
      <c r="H20" s="9" t="s">
        <v>366</v>
      </c>
    </row>
    <row r="21" spans="6:8">
      <c r="F21" s="9" t="s">
        <v>180</v>
      </c>
      <c r="G21" s="9" t="s">
        <v>181</v>
      </c>
      <c r="H21" s="9" t="s">
        <v>367</v>
      </c>
    </row>
    <row r="22" spans="6:8">
      <c r="F22" s="9" t="s">
        <v>186</v>
      </c>
      <c r="G22" s="9" t="s">
        <v>187</v>
      </c>
      <c r="H22" s="9" t="s">
        <v>368</v>
      </c>
    </row>
    <row r="23" spans="6:8">
      <c r="F23" s="9" t="s">
        <v>186</v>
      </c>
      <c r="G23" s="9" t="s">
        <v>190</v>
      </c>
      <c r="H23" s="9" t="s">
        <v>369</v>
      </c>
    </row>
    <row r="24" spans="6:8">
      <c r="F24" s="9"/>
      <c r="G24" s="9"/>
      <c r="H24" s="9"/>
    </row>
    <row r="28" spans="6:8">
      <c r="F28" s="37" t="s">
        <v>370</v>
      </c>
      <c r="G28" s="37" t="s">
        <v>371</v>
      </c>
    </row>
    <row r="29" spans="6:8">
      <c r="F29" s="9" t="s">
        <v>54</v>
      </c>
      <c r="G29" s="9" t="s">
        <v>55</v>
      </c>
    </row>
    <row r="30" spans="6:8">
      <c r="F30" s="9" t="s">
        <v>100</v>
      </c>
      <c r="G30" s="9" t="s">
        <v>73</v>
      </c>
    </row>
    <row r="31" spans="6:8">
      <c r="F31" s="9" t="s">
        <v>103</v>
      </c>
      <c r="G31" s="9" t="s">
        <v>136</v>
      </c>
    </row>
  </sheetData>
  <mergeCells count="2">
    <mergeCell ref="F1:H1"/>
    <mergeCell ref="F2:H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2206-CD4F-4487-A813-59E4A4D11038}">
  <sheetPr codeName="Hoja4"/>
  <dimension ref="A2:I19"/>
  <sheetViews>
    <sheetView workbookViewId="0">
      <selection activeCell="B22" sqref="B22"/>
    </sheetView>
  </sheetViews>
  <sheetFormatPr defaultColWidth="11.42578125" defaultRowHeight="14.45"/>
  <cols>
    <col min="1" max="1" width="18.42578125" customWidth="1"/>
    <col min="2" max="2" width="15.85546875" customWidth="1"/>
    <col min="3" max="3" width="37.7109375" customWidth="1"/>
    <col min="4" max="4" width="17.28515625" customWidth="1"/>
    <col min="5" max="5" width="36.42578125" customWidth="1"/>
    <col min="6" max="6" width="20.7109375" customWidth="1"/>
    <col min="7" max="7" width="39.85546875" customWidth="1"/>
    <col min="8" max="8" width="18.140625" customWidth="1"/>
  </cols>
  <sheetData>
    <row r="2" spans="1:9">
      <c r="A2" s="189" t="s">
        <v>29</v>
      </c>
      <c r="B2" s="189"/>
      <c r="C2" s="189"/>
      <c r="D2" s="189"/>
      <c r="E2" s="19"/>
      <c r="F2" s="19"/>
      <c r="G2" s="19"/>
    </row>
    <row r="3" spans="1:9">
      <c r="A3" s="20" t="s">
        <v>372</v>
      </c>
      <c r="B3" s="20" t="s">
        <v>373</v>
      </c>
      <c r="C3" s="21" t="s">
        <v>43</v>
      </c>
      <c r="D3" s="20" t="s">
        <v>372</v>
      </c>
      <c r="E3" s="22" t="s">
        <v>44</v>
      </c>
      <c r="F3" s="20" t="s">
        <v>372</v>
      </c>
      <c r="G3" s="22" t="s">
        <v>45</v>
      </c>
      <c r="H3" s="190" t="s">
        <v>374</v>
      </c>
      <c r="I3" s="191"/>
    </row>
    <row r="4" spans="1:9">
      <c r="A4" s="192">
        <v>25</v>
      </c>
      <c r="B4" s="193" t="s">
        <v>375</v>
      </c>
      <c r="C4" s="194" t="s">
        <v>376</v>
      </c>
      <c r="D4" s="192">
        <v>5</v>
      </c>
      <c r="E4" s="194" t="s">
        <v>377</v>
      </c>
      <c r="F4" s="192">
        <v>5</v>
      </c>
      <c r="G4" s="194" t="s">
        <v>378</v>
      </c>
      <c r="H4" s="184">
        <v>30</v>
      </c>
      <c r="I4" s="184">
        <v>35</v>
      </c>
    </row>
    <row r="5" spans="1:9">
      <c r="A5" s="192"/>
      <c r="B5" s="193"/>
      <c r="C5" s="195"/>
      <c r="D5" s="192"/>
      <c r="E5" s="195"/>
      <c r="F5" s="192"/>
      <c r="G5" s="195"/>
      <c r="H5" s="184"/>
      <c r="I5" s="184"/>
    </row>
    <row r="6" spans="1:9">
      <c r="A6" s="192"/>
      <c r="B6" s="193"/>
      <c r="C6" s="195"/>
      <c r="D6" s="192"/>
      <c r="E6" s="195"/>
      <c r="F6" s="192"/>
      <c r="G6" s="195"/>
      <c r="H6" s="184"/>
      <c r="I6" s="184"/>
    </row>
    <row r="7" spans="1:9">
      <c r="A7" s="192"/>
      <c r="B7" s="193"/>
      <c r="C7" s="196"/>
      <c r="D7" s="192"/>
      <c r="E7" s="196"/>
      <c r="F7" s="192"/>
      <c r="G7" s="196"/>
      <c r="H7" s="184"/>
      <c r="I7" s="184"/>
    </row>
    <row r="8" spans="1:9">
      <c r="A8" s="192">
        <v>16</v>
      </c>
      <c r="B8" s="193" t="s">
        <v>379</v>
      </c>
      <c r="C8" s="194" t="s">
        <v>380</v>
      </c>
      <c r="D8" s="192">
        <v>3</v>
      </c>
      <c r="E8" s="194" t="s">
        <v>381</v>
      </c>
      <c r="F8" s="192">
        <v>3</v>
      </c>
      <c r="G8" s="194" t="s">
        <v>382</v>
      </c>
      <c r="H8" s="184">
        <f>F8+D8+A8</f>
        <v>22</v>
      </c>
      <c r="I8" s="184">
        <v>29</v>
      </c>
    </row>
    <row r="9" spans="1:9">
      <c r="A9" s="192"/>
      <c r="B9" s="193"/>
      <c r="C9" s="195"/>
      <c r="D9" s="192"/>
      <c r="E9" s="195"/>
      <c r="F9" s="192"/>
      <c r="G9" s="195"/>
      <c r="H9" s="184"/>
      <c r="I9" s="184"/>
    </row>
    <row r="10" spans="1:9">
      <c r="A10" s="192"/>
      <c r="B10" s="193"/>
      <c r="C10" s="195"/>
      <c r="D10" s="192"/>
      <c r="E10" s="195"/>
      <c r="F10" s="192"/>
      <c r="G10" s="195"/>
      <c r="H10" s="184"/>
      <c r="I10" s="184"/>
    </row>
    <row r="11" spans="1:9">
      <c r="A11" s="192"/>
      <c r="B11" s="193"/>
      <c r="C11" s="196"/>
      <c r="D11" s="192"/>
      <c r="E11" s="196"/>
      <c r="F11" s="192"/>
      <c r="G11" s="196"/>
      <c r="H11" s="184"/>
      <c r="I11" s="184"/>
    </row>
    <row r="12" spans="1:9">
      <c r="A12" s="192">
        <v>9</v>
      </c>
      <c r="B12" s="193" t="s">
        <v>383</v>
      </c>
      <c r="C12" s="194" t="s">
        <v>384</v>
      </c>
      <c r="D12" s="192">
        <v>2</v>
      </c>
      <c r="E12" s="194" t="s">
        <v>385</v>
      </c>
      <c r="F12" s="192">
        <v>2</v>
      </c>
      <c r="G12" s="194" t="s">
        <v>386</v>
      </c>
      <c r="H12" s="184">
        <f>D12+F12+A12</f>
        <v>13</v>
      </c>
      <c r="I12" s="184">
        <v>21</v>
      </c>
    </row>
    <row r="13" spans="1:9">
      <c r="A13" s="192"/>
      <c r="B13" s="193"/>
      <c r="C13" s="195"/>
      <c r="D13" s="192"/>
      <c r="E13" s="195"/>
      <c r="F13" s="192"/>
      <c r="G13" s="195"/>
      <c r="H13" s="184"/>
      <c r="I13" s="184"/>
    </row>
    <row r="14" spans="1:9">
      <c r="A14" s="192"/>
      <c r="B14" s="193"/>
      <c r="C14" s="195"/>
      <c r="D14" s="192"/>
      <c r="E14" s="195"/>
      <c r="F14" s="192"/>
      <c r="G14" s="195"/>
      <c r="H14" s="184"/>
      <c r="I14" s="184"/>
    </row>
    <row r="15" spans="1:9">
      <c r="A15" s="192"/>
      <c r="B15" s="193"/>
      <c r="C15" s="196"/>
      <c r="D15" s="192"/>
      <c r="E15" s="196"/>
      <c r="F15" s="192"/>
      <c r="G15" s="196"/>
      <c r="H15" s="184"/>
      <c r="I15" s="184"/>
    </row>
    <row r="16" spans="1:9">
      <c r="A16" s="192">
        <v>0</v>
      </c>
      <c r="B16" s="193" t="s">
        <v>387</v>
      </c>
      <c r="C16" s="198" t="s">
        <v>388</v>
      </c>
      <c r="D16" s="136"/>
    </row>
    <row r="17" spans="1:4" ht="8.25" customHeight="1">
      <c r="A17" s="192"/>
      <c r="B17" s="193"/>
      <c r="C17" s="198"/>
      <c r="D17" s="197"/>
    </row>
    <row r="18" spans="1:4" ht="23.25" customHeight="1">
      <c r="A18" s="192"/>
      <c r="B18" s="193"/>
      <c r="C18" s="198"/>
      <c r="D18" s="197"/>
    </row>
    <row r="19" spans="1:4" ht="3.75" customHeight="1">
      <c r="A19" s="192"/>
      <c r="B19" s="193"/>
      <c r="C19" s="198"/>
      <c r="D19" s="197"/>
    </row>
  </sheetData>
  <mergeCells count="33">
    <mergeCell ref="D16:D19"/>
    <mergeCell ref="C16:C19"/>
    <mergeCell ref="B16:B19"/>
    <mergeCell ref="A16:A19"/>
    <mergeCell ref="A12:A15"/>
    <mergeCell ref="B12:B15"/>
    <mergeCell ref="C12:C15"/>
    <mergeCell ref="D12:D15"/>
    <mergeCell ref="E12:E15"/>
    <mergeCell ref="F8:F11"/>
    <mergeCell ref="G8:G11"/>
    <mergeCell ref="H8:H11"/>
    <mergeCell ref="I8:I11"/>
    <mergeCell ref="G12:G15"/>
    <mergeCell ref="H12:H15"/>
    <mergeCell ref="I12:I15"/>
    <mergeCell ref="F12:F15"/>
    <mergeCell ref="A8:A11"/>
    <mergeCell ref="B8:B11"/>
    <mergeCell ref="C8:C11"/>
    <mergeCell ref="D8:D11"/>
    <mergeCell ref="E8:E11"/>
    <mergeCell ref="A2:D2"/>
    <mergeCell ref="H3:I3"/>
    <mergeCell ref="A4:A7"/>
    <mergeCell ref="B4:B7"/>
    <mergeCell ref="C4:C7"/>
    <mergeCell ref="D4:D7"/>
    <mergeCell ref="E4:E7"/>
    <mergeCell ref="F4:F7"/>
    <mergeCell ref="G4:G7"/>
    <mergeCell ref="H4:H7"/>
    <mergeCell ref="I4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4D6C-EAE9-4AF1-8AF3-F5106F7C2DDA}">
  <sheetPr codeName="Hoja5"/>
  <dimension ref="B2:G18"/>
  <sheetViews>
    <sheetView workbookViewId="0">
      <selection activeCell="C11" sqref="C11"/>
    </sheetView>
  </sheetViews>
  <sheetFormatPr defaultColWidth="11.42578125" defaultRowHeight="14.45"/>
  <cols>
    <col min="2" max="2" width="26.42578125" customWidth="1"/>
    <col min="3" max="3" width="16.42578125" customWidth="1"/>
    <col min="4" max="4" width="51.85546875" customWidth="1"/>
    <col min="6" max="6" width="12.28515625" customWidth="1"/>
  </cols>
  <sheetData>
    <row r="2" spans="2:7">
      <c r="B2" s="199" t="s">
        <v>28</v>
      </c>
      <c r="C2" s="200"/>
      <c r="D2" s="201"/>
    </row>
    <row r="3" spans="2:7">
      <c r="B3" s="23" t="s">
        <v>372</v>
      </c>
      <c r="C3" s="23" t="s">
        <v>373</v>
      </c>
      <c r="D3" s="23" t="s">
        <v>389</v>
      </c>
    </row>
    <row r="4" spans="2:7">
      <c r="B4" s="80">
        <v>5</v>
      </c>
      <c r="C4" s="9" t="s">
        <v>390</v>
      </c>
      <c r="D4" s="9" t="s">
        <v>391</v>
      </c>
    </row>
    <row r="5" spans="2:7">
      <c r="B5" s="80">
        <v>4</v>
      </c>
      <c r="C5" s="9" t="s">
        <v>392</v>
      </c>
      <c r="D5" s="9" t="s">
        <v>393</v>
      </c>
    </row>
    <row r="6" spans="2:7">
      <c r="B6" s="80">
        <v>3</v>
      </c>
      <c r="C6" s="9" t="s">
        <v>394</v>
      </c>
      <c r="D6" s="9" t="s">
        <v>395</v>
      </c>
    </row>
    <row r="7" spans="2:7">
      <c r="B7" s="80">
        <v>2</v>
      </c>
      <c r="C7" s="9" t="s">
        <v>396</v>
      </c>
      <c r="D7" s="9" t="s">
        <v>397</v>
      </c>
    </row>
    <row r="8" spans="2:7">
      <c r="B8" s="80">
        <v>1</v>
      </c>
      <c r="C8" s="9" t="s">
        <v>398</v>
      </c>
      <c r="D8" s="9" t="s">
        <v>399</v>
      </c>
    </row>
    <row r="10" spans="2:7">
      <c r="B10" s="10" t="s">
        <v>400</v>
      </c>
    </row>
    <row r="11" spans="2:7" ht="43.5">
      <c r="B11" s="10" t="s">
        <v>401</v>
      </c>
    </row>
    <row r="13" spans="2:7" ht="15" thickBot="1"/>
    <row r="14" spans="2:7" ht="30" customHeight="1" thickBot="1">
      <c r="B14" s="38"/>
      <c r="D14" s="205" t="s">
        <v>36</v>
      </c>
      <c r="E14" s="206"/>
      <c r="F14" s="207"/>
    </row>
    <row r="15" spans="2:7" ht="29.25" customHeight="1">
      <c r="B15" s="2"/>
      <c r="C15" s="2"/>
      <c r="D15" s="202" t="s">
        <v>402</v>
      </c>
      <c r="E15" s="203"/>
      <c r="F15" s="204"/>
      <c r="G15" s="2"/>
    </row>
    <row r="16" spans="2:7" ht="43.5">
      <c r="B16" s="2"/>
      <c r="C16" s="2"/>
      <c r="D16" s="83" t="s">
        <v>403</v>
      </c>
      <c r="E16" s="82">
        <v>3</v>
      </c>
      <c r="F16" s="86" t="s">
        <v>404</v>
      </c>
      <c r="G16" s="2"/>
    </row>
    <row r="17" spans="2:7" ht="43.5">
      <c r="B17" s="2"/>
      <c r="C17" s="2"/>
      <c r="D17" s="83" t="s">
        <v>405</v>
      </c>
      <c r="E17" s="82">
        <v>2</v>
      </c>
      <c r="F17" s="86" t="s">
        <v>406</v>
      </c>
      <c r="G17" s="2"/>
    </row>
    <row r="18" spans="2:7" ht="29.45" thickBot="1">
      <c r="B18" s="2"/>
      <c r="C18" s="2"/>
      <c r="D18" s="84" t="s">
        <v>407</v>
      </c>
      <c r="E18" s="85">
        <v>1</v>
      </c>
      <c r="F18" s="87" t="s">
        <v>408</v>
      </c>
      <c r="G18" s="2"/>
    </row>
  </sheetData>
  <mergeCells count="3">
    <mergeCell ref="B2:D2"/>
    <mergeCell ref="D15:F15"/>
    <mergeCell ref="D14:F14"/>
  </mergeCells>
  <conditionalFormatting sqref="F16:F18">
    <cfRule type="containsText" dxfId="7" priority="3" operator="containsText" text="Inaceptable">
      <formula>NOT(ISERROR(SEARCH("Inaceptable",F16)))</formula>
    </cfRule>
  </conditionalFormatting>
  <conditionalFormatting sqref="F17">
    <cfRule type="containsText" dxfId="6" priority="1" operator="containsText" text="Tolerable">
      <formula>NOT(ISERROR(SEARCH("Tolerable",F17)))</formula>
    </cfRule>
  </conditionalFormatting>
  <conditionalFormatting sqref="F18">
    <cfRule type="containsText" dxfId="5" priority="2" operator="containsText" text="Aceptable">
      <formula>NOT(ISERROR(SEARCH("Aceptable",F18)))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CF5B-92B2-4067-B5BD-79B3A2207848}">
  <dimension ref="A1:AD24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55" t="s">
        <v>51</v>
      </c>
      <c r="B10" s="55" t="s">
        <v>52</v>
      </c>
      <c r="C10" s="56" t="s">
        <v>53</v>
      </c>
      <c r="D10" s="57" t="s">
        <v>54</v>
      </c>
      <c r="E10" s="57" t="s">
        <v>55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46" customFormat="1" ht="134.25" customHeight="1">
      <c r="A11" s="55" t="s">
        <v>51</v>
      </c>
      <c r="B11" s="55" t="s">
        <v>52</v>
      </c>
      <c r="C11" s="56" t="s">
        <v>53</v>
      </c>
      <c r="D11" s="57" t="s">
        <v>54</v>
      </c>
      <c r="E11" s="57" t="s">
        <v>55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0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18" si="3">IF(AND(AA11&lt;=1),"Aceptable",IF(AND(AA11&lt;=2),"Tolerable",IF(AND(AA11&lt;=3),"Inaceptable",IF(AA11&lt;=0,"FALTAN DATOS"))))</f>
        <v>Aceptable</v>
      </c>
      <c r="AC11" s="57"/>
      <c r="AD11" s="57"/>
    </row>
    <row r="12" spans="1:30" s="46" customFormat="1" ht="134.25" customHeight="1">
      <c r="A12" s="55" t="s">
        <v>51</v>
      </c>
      <c r="B12" s="55" t="s">
        <v>52</v>
      </c>
      <c r="C12" s="56" t="s">
        <v>53</v>
      </c>
      <c r="D12" s="57" t="s">
        <v>54</v>
      </c>
      <c r="E12" s="57" t="s">
        <v>55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46" customFormat="1" ht="196.5" customHeight="1">
      <c r="A13" s="55" t="s">
        <v>51</v>
      </c>
      <c r="B13" s="55" t="s">
        <v>52</v>
      </c>
      <c r="C13" s="56" t="s">
        <v>53</v>
      </c>
      <c r="D13" s="91" t="s">
        <v>54</v>
      </c>
      <c r="E13" s="89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90">
        <v>3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42</v>
      </c>
      <c r="R13" s="58" t="str">
        <f t="shared" si="2"/>
        <v>BAJO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46" customFormat="1" ht="134.25" customHeight="1">
      <c r="A14" s="55" t="s">
        <v>51</v>
      </c>
      <c r="B14" s="55" t="s">
        <v>52</v>
      </c>
      <c r="C14" s="56" t="s">
        <v>53</v>
      </c>
      <c r="D14" s="57" t="s">
        <v>54</v>
      </c>
      <c r="E14" s="57" t="s">
        <v>55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57"/>
    </row>
    <row r="15" spans="1:30" s="46" customFormat="1" ht="134.25" customHeight="1">
      <c r="A15" s="55" t="s">
        <v>51</v>
      </c>
      <c r="B15" s="55" t="s">
        <v>52</v>
      </c>
      <c r="C15" s="56" t="s">
        <v>53</v>
      </c>
      <c r="D15" s="57" t="s">
        <v>54</v>
      </c>
      <c r="E15" s="57" t="s">
        <v>55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46" customFormat="1" ht="134.25" customHeight="1">
      <c r="A16" s="55" t="s">
        <v>51</v>
      </c>
      <c r="B16" s="55" t="s">
        <v>52</v>
      </c>
      <c r="C16" s="56" t="s">
        <v>53</v>
      </c>
      <c r="D16" s="57" t="s">
        <v>54</v>
      </c>
      <c r="E16" s="57" t="s">
        <v>55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46" customFormat="1" ht="134.25" customHeight="1">
      <c r="A17" s="55" t="s">
        <v>51</v>
      </c>
      <c r="B17" s="55" t="s">
        <v>52</v>
      </c>
      <c r="C17" s="56" t="s">
        <v>53</v>
      </c>
      <c r="D17" s="57" t="s">
        <v>54</v>
      </c>
      <c r="E17" s="57" t="s">
        <v>55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46" customFormat="1" ht="134.25" customHeight="1">
      <c r="A18" s="55" t="s">
        <v>51</v>
      </c>
      <c r="B18" s="55" t="s">
        <v>52</v>
      </c>
      <c r="C18" s="56" t="s">
        <v>53</v>
      </c>
      <c r="D18" s="57" t="s">
        <v>54</v>
      </c>
      <c r="E18" s="57" t="s">
        <v>55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46" customFormat="1" ht="151.5" customHeight="1">
      <c r="A19" s="55" t="s">
        <v>51</v>
      </c>
      <c r="B19" s="55" t="s">
        <v>52</v>
      </c>
      <c r="C19" s="56" t="s">
        <v>53</v>
      </c>
      <c r="D19" s="57" t="s">
        <v>54</v>
      </c>
      <c r="E19" s="57" t="s">
        <v>55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46" customFormat="1" ht="134.25" customHeight="1">
      <c r="A20" s="55" t="s">
        <v>51</v>
      </c>
      <c r="B20" s="55" t="s">
        <v>52</v>
      </c>
      <c r="C20" s="56" t="s">
        <v>53</v>
      </c>
      <c r="D20" s="57" t="s">
        <v>100</v>
      </c>
      <c r="E20" s="57" t="s">
        <v>55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ht="111.75" customHeight="1">
      <c r="A21" s="55" t="s">
        <v>51</v>
      </c>
      <c r="B21" s="55" t="s">
        <v>52</v>
      </c>
      <c r="C21" s="56" t="s">
        <v>53</v>
      </c>
      <c r="D21" s="57" t="s">
        <v>54</v>
      </c>
      <c r="E21" s="57" t="s">
        <v>73</v>
      </c>
      <c r="F21" s="57" t="s">
        <v>102</v>
      </c>
      <c r="G21" s="57" t="s">
        <v>75</v>
      </c>
      <c r="H21" s="57" t="str">
        <f>VLOOKUP(G21,'Aspectos Ambientales '!$B$4:$C$61,2,FALSE)</f>
        <v>Actividades de oficina u  operativa con referencia a acto administrativo</v>
      </c>
      <c r="I21" s="57" t="s">
        <v>76</v>
      </c>
      <c r="J21" s="57" t="s">
        <v>77</v>
      </c>
      <c r="K21" s="57" t="str">
        <f>VLOOKUP(J21,'IA-CO'!$G$4:$H$25,2,FALSE)</f>
        <v>Disminución de la vida útil de las celdas de seguridad.</v>
      </c>
      <c r="L21" s="58">
        <v>2</v>
      </c>
      <c r="M21" s="58">
        <v>9</v>
      </c>
      <c r="N21" s="58">
        <v>3</v>
      </c>
      <c r="O21" s="58">
        <v>2</v>
      </c>
      <c r="P21" s="59">
        <f t="shared" ref="P21" si="4">SUM(M21:O21)</f>
        <v>14</v>
      </c>
      <c r="Q21" s="59">
        <f t="shared" ref="Q21" si="5">P21*L21</f>
        <v>28</v>
      </c>
      <c r="R21" s="58" t="str">
        <f t="shared" ref="R21:R24" si="6">IF(AND(Q21&lt;=26),"MINIMO",IF(AND(Q21&gt;=27,Q21&lt;=51),"BAJO",IF(AND(Q21&gt;=52,Q21&lt;=59),"MODERADO",IF(AND(Q21&gt;=60,Q21&lt;=109),"ALTO",IF(AND(Q21&gt;=110,Q21&lt;=160),"EXTREMO",IF(Q21&lt;=0,"FALTAN DATOS"))))))</f>
        <v>BAJO</v>
      </c>
      <c r="S21" s="58"/>
      <c r="T21" s="58"/>
      <c r="U21" s="58"/>
      <c r="V21" s="58"/>
      <c r="W21" s="58"/>
      <c r="X21" s="58"/>
      <c r="Y21" s="58"/>
      <c r="Z21" s="58"/>
      <c r="AA21" s="58"/>
      <c r="AB21" s="57"/>
      <c r="AC21" s="57"/>
      <c r="AD21" s="57"/>
    </row>
    <row r="22" spans="1:30" s="46" customFormat="1" ht="134.25" customHeight="1">
      <c r="A22" s="55" t="s">
        <v>51</v>
      </c>
      <c r="B22" s="55" t="s">
        <v>52</v>
      </c>
      <c r="C22" s="56" t="s">
        <v>53</v>
      </c>
      <c r="D22" s="57" t="s">
        <v>103</v>
      </c>
      <c r="E22" s="57" t="s">
        <v>73</v>
      </c>
      <c r="F22" s="57" t="s">
        <v>104</v>
      </c>
      <c r="G22" s="57" t="s">
        <v>105</v>
      </c>
      <c r="H22" s="57" t="str">
        <f>VLOOKUP(G22,'Aspectos Ambientales '!$B$4:$C$61,2,FALSE)</f>
        <v xml:space="preserve">Fallas en los activos, tableros de control, corto circuito, o daños en las subestaciones etc. 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2</v>
      </c>
      <c r="M22" s="58">
        <v>25</v>
      </c>
      <c r="N22" s="58">
        <v>5</v>
      </c>
      <c r="O22" s="58">
        <v>5</v>
      </c>
      <c r="P22" s="59">
        <f>SUM(M22:O22)</f>
        <v>35</v>
      </c>
      <c r="Q22" s="59">
        <f>P22*L22</f>
        <v>70</v>
      </c>
      <c r="R22" s="58" t="str">
        <f t="shared" si="6"/>
        <v>ALTO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ref="AB22:AB24" si="7">IF(AND(AA22&lt;=1),"Aceptable",IF(AND(AA22&lt;=2),"Tolerable",IF(AND(AA22&lt;=3),"Inaceptable",IF(AA22&lt;=0,"FALTAN DATOS"))))</f>
        <v>Aceptable</v>
      </c>
      <c r="AC22" s="57"/>
      <c r="AD22" s="44"/>
    </row>
    <row r="23" spans="1:30" s="46" customFormat="1" ht="134.25" customHeight="1">
      <c r="A23" s="55" t="s">
        <v>51</v>
      </c>
      <c r="B23" s="55" t="s">
        <v>52</v>
      </c>
      <c r="C23" s="56" t="s">
        <v>53</v>
      </c>
      <c r="D23" s="57" t="s">
        <v>103</v>
      </c>
      <c r="E23" s="57" t="s">
        <v>73</v>
      </c>
      <c r="F23" s="57" t="s">
        <v>111</v>
      </c>
      <c r="G23" s="57" t="s">
        <v>112</v>
      </c>
      <c r="H23" s="57" t="str">
        <f>VLOOKUP(G23,'Aspectos Ambientales '!$B$4:$C$61,2,FALSE)</f>
        <v>Fuga,quiebre, o daño  de las tuberias de agua de las instalaciones de la compañía.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3</v>
      </c>
      <c r="M23" s="58">
        <v>9</v>
      </c>
      <c r="N23" s="58">
        <v>5</v>
      </c>
      <c r="O23" s="58">
        <v>3</v>
      </c>
      <c r="P23" s="59">
        <f t="shared" ref="P23:P24" si="8">SUM(M23:O23)</f>
        <v>17</v>
      </c>
      <c r="Q23" s="59">
        <f t="shared" ref="Q23:Q24" si="9">P23*L23</f>
        <v>51</v>
      </c>
      <c r="R23" s="58" t="str">
        <f t="shared" si="6"/>
        <v>BAJO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7"/>
        <v>Aceptable</v>
      </c>
      <c r="AC23" s="57"/>
      <c r="AD23" s="44"/>
    </row>
    <row r="24" spans="1:30" s="46" customFormat="1" ht="134.25" customHeight="1">
      <c r="A24" s="55" t="s">
        <v>51</v>
      </c>
      <c r="B24" s="55" t="s">
        <v>52</v>
      </c>
      <c r="C24" s="56" t="s">
        <v>53</v>
      </c>
      <c r="D24" s="57" t="s">
        <v>103</v>
      </c>
      <c r="E24" s="57" t="s">
        <v>73</v>
      </c>
      <c r="F24" s="57" t="s">
        <v>113</v>
      </c>
      <c r="G24" s="57" t="s">
        <v>114</v>
      </c>
      <c r="H24" s="57" t="str">
        <f>VLOOKUP(G24,'Aspectos Ambientales '!$B$4:$C$61,2,FALSE)</f>
        <v>Emergencias Ambientales  por origen natural.</v>
      </c>
      <c r="I24" s="57" t="s">
        <v>106</v>
      </c>
      <c r="J24" s="57" t="s">
        <v>107</v>
      </c>
      <c r="K24" s="57" t="str">
        <f>VLOOKUP(J24,'IA-CO'!$G$4:$H$25,2,FALSE)</f>
        <v>Deterioro de la capa de ozono, afectación de la calidad del aire, contaminación agua ( subterráneas y superficiales),  capa de suelo, generación de residuos, cambio en la calidad del aire, etc.</v>
      </c>
      <c r="L24" s="58">
        <v>2</v>
      </c>
      <c r="M24" s="58">
        <v>25</v>
      </c>
      <c r="N24" s="58">
        <v>5</v>
      </c>
      <c r="O24" s="58">
        <v>5</v>
      </c>
      <c r="P24" s="59">
        <f t="shared" si="8"/>
        <v>35</v>
      </c>
      <c r="Q24" s="59">
        <f t="shared" si="9"/>
        <v>70</v>
      </c>
      <c r="R24" s="58" t="str">
        <f t="shared" si="6"/>
        <v>ALTO</v>
      </c>
      <c r="S24" s="58"/>
      <c r="T24" s="58"/>
      <c r="U24" s="58"/>
      <c r="V24" s="58"/>
      <c r="W24" s="58"/>
      <c r="X24" s="58" t="s">
        <v>108</v>
      </c>
      <c r="Y24" s="58" t="s">
        <v>109</v>
      </c>
      <c r="Z24" s="58" t="s">
        <v>110</v>
      </c>
      <c r="AA24" s="58">
        <v>1</v>
      </c>
      <c r="AB24" s="57" t="str">
        <f t="shared" si="7"/>
        <v>Aceptable</v>
      </c>
      <c r="AC24" s="57"/>
      <c r="AD24" s="44"/>
    </row>
  </sheetData>
  <autoFilter ref="A9:AD24" xr:uid="{E64E0D30-982D-41B0-BEEA-2CA33F569960}"/>
  <mergeCells count="26">
    <mergeCell ref="Y8:Y9"/>
    <mergeCell ref="Z8:Z9"/>
    <mergeCell ref="AA8:AA9"/>
    <mergeCell ref="AB8:AB9"/>
    <mergeCell ref="AC8:AC9"/>
    <mergeCell ref="L8:L9"/>
    <mergeCell ref="M8:P8"/>
    <mergeCell ref="Q8:Q9"/>
    <mergeCell ref="R8:R9"/>
    <mergeCell ref="S8:X8"/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</mergeCells>
  <conditionalFormatting sqref="A7:B8">
    <cfRule type="cellIs" dxfId="1525" priority="14" operator="equal">
      <formula>"INACEPTABLE"</formula>
    </cfRule>
    <cfRule type="cellIs" dxfId="1524" priority="15" operator="equal">
      <formula>"TOLERABLE"</formula>
    </cfRule>
    <cfRule type="cellIs" dxfId="1523" priority="16" operator="equal">
      <formula>"ACEPTABLE"</formula>
    </cfRule>
    <cfRule type="cellIs" dxfId="1522" priority="17" stopIfTrue="1" operator="equal">
      <formula>"MINIMO"</formula>
    </cfRule>
    <cfRule type="cellIs" dxfId="1521" priority="18" stopIfTrue="1" operator="equal">
      <formula>"BAJO"</formula>
    </cfRule>
    <cfRule type="cellIs" dxfId="1520" priority="19" stopIfTrue="1" operator="equal">
      <formula>"MODERADO"</formula>
    </cfRule>
    <cfRule type="cellIs" dxfId="1519" priority="20" stopIfTrue="1" operator="equal">
      <formula>"ALTO"</formula>
    </cfRule>
    <cfRule type="cellIs" dxfId="1518" priority="21" stopIfTrue="1" operator="equal">
      <formula>"EXTREMO"</formula>
    </cfRule>
  </conditionalFormatting>
  <conditionalFormatting sqref="C8:E8">
    <cfRule type="cellIs" dxfId="1517" priority="83" operator="equal">
      <formula>"INACEPTABLE"</formula>
    </cfRule>
    <cfRule type="cellIs" dxfId="1516" priority="84" operator="equal">
      <formula>"TOLERABLE"</formula>
    </cfRule>
    <cfRule type="cellIs" dxfId="1515" priority="85" operator="equal">
      <formula>"ACEPTABLE"</formula>
    </cfRule>
    <cfRule type="cellIs" dxfId="1514" priority="86" stopIfTrue="1" operator="equal">
      <formula>"MINIMO"</formula>
    </cfRule>
    <cfRule type="cellIs" dxfId="1513" priority="87" stopIfTrue="1" operator="equal">
      <formula>"BAJO"</formula>
    </cfRule>
    <cfRule type="cellIs" dxfId="1512" priority="88" stopIfTrue="1" operator="equal">
      <formula>"MODERADO"</formula>
    </cfRule>
    <cfRule type="cellIs" dxfId="1511" priority="89" stopIfTrue="1" operator="equal">
      <formula>"ALTO"</formula>
    </cfRule>
    <cfRule type="cellIs" dxfId="1510" priority="90" stopIfTrue="1" operator="equal">
      <formula>"EXTREMO"</formula>
    </cfRule>
  </conditionalFormatting>
  <conditionalFormatting sqref="F8:F9">
    <cfRule type="cellIs" dxfId="1509" priority="51" operator="equal">
      <formula>"INACEPTABLE"</formula>
    </cfRule>
    <cfRule type="cellIs" dxfId="1508" priority="52" operator="equal">
      <formula>"TOLERABLE"</formula>
    </cfRule>
    <cfRule type="cellIs" dxfId="1507" priority="53" operator="equal">
      <formula>"ACEPTABLE"</formula>
    </cfRule>
    <cfRule type="cellIs" dxfId="1506" priority="54" stopIfTrue="1" operator="equal">
      <formula>"MINIMO"</formula>
    </cfRule>
    <cfRule type="cellIs" dxfId="1505" priority="55" stopIfTrue="1" operator="equal">
      <formula>"BAJO"</formula>
    </cfRule>
    <cfRule type="cellIs" dxfId="1504" priority="56" stopIfTrue="1" operator="equal">
      <formula>"MODERADO"</formula>
    </cfRule>
    <cfRule type="cellIs" dxfId="1503" priority="57" stopIfTrue="1" operator="equal">
      <formula>"ALTO"</formula>
    </cfRule>
    <cfRule type="cellIs" dxfId="1502" priority="58" stopIfTrue="1" operator="equal">
      <formula>"EXTREMO"</formula>
    </cfRule>
  </conditionalFormatting>
  <conditionalFormatting sqref="G9:K9">
    <cfRule type="cellIs" dxfId="1501" priority="43" operator="equal">
      <formula>"INACEPTABLE"</formula>
    </cfRule>
    <cfRule type="cellIs" dxfId="1500" priority="44" operator="equal">
      <formula>"TOLERABLE"</formula>
    </cfRule>
    <cfRule type="cellIs" dxfId="1499" priority="45" operator="equal">
      <formula>"ACEPTABLE"</formula>
    </cfRule>
    <cfRule type="cellIs" dxfId="1498" priority="46" stopIfTrue="1" operator="equal">
      <formula>"MINIMO"</formula>
    </cfRule>
    <cfRule type="cellIs" dxfId="1497" priority="47" stopIfTrue="1" operator="equal">
      <formula>"BAJO"</formula>
    </cfRule>
    <cfRule type="cellIs" dxfId="1496" priority="48" stopIfTrue="1" operator="equal">
      <formula>"MODERADO"</formula>
    </cfRule>
    <cfRule type="cellIs" dxfId="1495" priority="49" stopIfTrue="1" operator="equal">
      <formula>"ALTO"</formula>
    </cfRule>
    <cfRule type="cellIs" dxfId="1494" priority="50" stopIfTrue="1" operator="equal">
      <formula>"EXTREMO"</formula>
    </cfRule>
  </conditionalFormatting>
  <conditionalFormatting sqref="I8">
    <cfRule type="cellIs" dxfId="1493" priority="35" operator="equal">
      <formula>"INACEPTABLE"</formula>
    </cfRule>
    <cfRule type="cellIs" dxfId="1492" priority="36" operator="equal">
      <formula>"TOLERABLE"</formula>
    </cfRule>
    <cfRule type="cellIs" dxfId="1491" priority="37" operator="equal">
      <formula>"ACEPTABLE"</formula>
    </cfRule>
    <cfRule type="cellIs" dxfId="1490" priority="38" stopIfTrue="1" operator="equal">
      <formula>"MINIMO"</formula>
    </cfRule>
    <cfRule type="cellIs" dxfId="1489" priority="39" stopIfTrue="1" operator="equal">
      <formula>"BAJO"</formula>
    </cfRule>
    <cfRule type="cellIs" dxfId="1488" priority="40" stopIfTrue="1" operator="equal">
      <formula>"MODERADO"</formula>
    </cfRule>
    <cfRule type="cellIs" dxfId="1487" priority="41" stopIfTrue="1" operator="equal">
      <formula>"ALTO"</formula>
    </cfRule>
    <cfRule type="cellIs" dxfId="1486" priority="42" stopIfTrue="1" operator="equal">
      <formula>"EXTREMO"</formula>
    </cfRule>
  </conditionalFormatting>
  <conditionalFormatting sqref="L7">
    <cfRule type="cellIs" dxfId="1485" priority="67" operator="equal">
      <formula>"INACEPTABLE"</formula>
    </cfRule>
    <cfRule type="cellIs" dxfId="1484" priority="68" operator="equal">
      <formula>"TOLERABLE"</formula>
    </cfRule>
    <cfRule type="cellIs" dxfId="1483" priority="69" operator="equal">
      <formula>"ACEPTABLE"</formula>
    </cfRule>
    <cfRule type="cellIs" dxfId="1482" priority="70" stopIfTrue="1" operator="equal">
      <formula>"MINIMO"</formula>
    </cfRule>
    <cfRule type="cellIs" dxfId="1481" priority="71" stopIfTrue="1" operator="equal">
      <formula>"BAJO"</formula>
    </cfRule>
    <cfRule type="cellIs" dxfId="1480" priority="72" stopIfTrue="1" operator="equal">
      <formula>"MODERADO"</formula>
    </cfRule>
    <cfRule type="cellIs" dxfId="1479" priority="73" stopIfTrue="1" operator="equal">
      <formula>"ALTO"</formula>
    </cfRule>
    <cfRule type="cellIs" dxfId="1478" priority="74" stopIfTrue="1" operator="equal">
      <formula>"EXTREMO"</formula>
    </cfRule>
  </conditionalFormatting>
  <conditionalFormatting sqref="L8:M8 Y8:AD8">
    <cfRule type="cellIs" dxfId="1477" priority="115" operator="equal">
      <formula>"INACEPTABLE"</formula>
    </cfRule>
    <cfRule type="cellIs" dxfId="1476" priority="116" operator="equal">
      <formula>"TOLERABLE"</formula>
    </cfRule>
    <cfRule type="cellIs" dxfId="1475" priority="117" operator="equal">
      <formula>"ACEPTABLE"</formula>
    </cfRule>
    <cfRule type="cellIs" dxfId="1474" priority="118" stopIfTrue="1" operator="equal">
      <formula>"MINIMO"</formula>
    </cfRule>
    <cfRule type="cellIs" dxfId="1473" priority="119" stopIfTrue="1" operator="equal">
      <formula>"BAJO"</formula>
    </cfRule>
    <cfRule type="cellIs" dxfId="1472" priority="120" stopIfTrue="1" operator="equal">
      <formula>"MODERADO"</formula>
    </cfRule>
    <cfRule type="cellIs" dxfId="1471" priority="121" stopIfTrue="1" operator="equal">
      <formula>"ALTO"</formula>
    </cfRule>
    <cfRule type="cellIs" dxfId="1470" priority="122" stopIfTrue="1" operator="equal">
      <formula>"EXTREMO"</formula>
    </cfRule>
  </conditionalFormatting>
  <conditionalFormatting sqref="M9:P9">
    <cfRule type="cellIs" dxfId="1469" priority="91" operator="equal">
      <formula>"INACEPTABLE"</formula>
    </cfRule>
    <cfRule type="cellIs" dxfId="1468" priority="92" operator="equal">
      <formula>"TOLERABLE"</formula>
    </cfRule>
    <cfRule type="cellIs" dxfId="1467" priority="93" operator="equal">
      <formula>"ACEPTABLE"</formula>
    </cfRule>
    <cfRule type="cellIs" dxfId="1466" priority="94" stopIfTrue="1" operator="equal">
      <formula>"MINIMO"</formula>
    </cfRule>
    <cfRule type="cellIs" dxfId="1465" priority="95" stopIfTrue="1" operator="equal">
      <formula>"BAJO"</formula>
    </cfRule>
    <cfRule type="cellIs" dxfId="1464" priority="96" stopIfTrue="1" operator="equal">
      <formula>"MODERADO"</formula>
    </cfRule>
    <cfRule type="cellIs" dxfId="1463" priority="97" stopIfTrue="1" operator="equal">
      <formula>"ALTO"</formula>
    </cfRule>
    <cfRule type="cellIs" dxfId="1462" priority="98" stopIfTrue="1" operator="equal">
      <formula>"EXTREMO"</formula>
    </cfRule>
  </conditionalFormatting>
  <conditionalFormatting sqref="Q8:S8">
    <cfRule type="cellIs" dxfId="1461" priority="107" operator="equal">
      <formula>"INACEPTABLE"</formula>
    </cfRule>
    <cfRule type="cellIs" dxfId="1460" priority="108" operator="equal">
      <formula>"TOLERABLE"</formula>
    </cfRule>
    <cfRule type="cellIs" dxfId="1459" priority="109" operator="equal">
      <formula>"ACEPTABLE"</formula>
    </cfRule>
    <cfRule type="cellIs" dxfId="1458" priority="110" stopIfTrue="1" operator="equal">
      <formula>"MINIMO"</formula>
    </cfRule>
    <cfRule type="cellIs" dxfId="1457" priority="111" stopIfTrue="1" operator="equal">
      <formula>"BAJO"</formula>
    </cfRule>
    <cfRule type="cellIs" dxfId="1456" priority="112" stopIfTrue="1" operator="equal">
      <formula>"MODERADO"</formula>
    </cfRule>
    <cfRule type="cellIs" dxfId="1455" priority="113" stopIfTrue="1" operator="equal">
      <formula>"ALTO"</formula>
    </cfRule>
    <cfRule type="cellIs" dxfId="1454" priority="114" stopIfTrue="1" operator="equal">
      <formula>"EXTREMO"</formula>
    </cfRule>
  </conditionalFormatting>
  <conditionalFormatting sqref="R10:R24">
    <cfRule type="containsText" dxfId="1453" priority="30" operator="containsText" text="Moderado">
      <formula>NOT(ISERROR(SEARCH("Moderado",R10)))</formula>
    </cfRule>
    <cfRule type="containsText" dxfId="1452" priority="31" operator="containsText" text="Extremo">
      <formula>NOT(ISERROR(SEARCH("Extremo",R10)))</formula>
    </cfRule>
    <cfRule type="containsText" dxfId="1451" priority="32" operator="containsText" text="Alto">
      <formula>NOT(ISERROR(SEARCH("Alto",R10)))</formula>
    </cfRule>
    <cfRule type="containsText" dxfId="1450" priority="33" operator="containsText" text="Bajo">
      <formula>NOT(ISERROR(SEARCH("Bajo",R10)))</formula>
    </cfRule>
    <cfRule type="containsText" dxfId="1449" priority="34" operator="containsText" text="Minimo">
      <formula>NOT(ISERROR(SEARCH("Minimo",R10)))</formula>
    </cfRule>
  </conditionalFormatting>
  <conditionalFormatting sqref="S7">
    <cfRule type="cellIs" dxfId="1448" priority="59" operator="equal">
      <formula>"INACEPTABLE"</formula>
    </cfRule>
    <cfRule type="cellIs" dxfId="1447" priority="60" operator="equal">
      <formula>"TOLERABLE"</formula>
    </cfRule>
    <cfRule type="cellIs" dxfId="1446" priority="61" operator="equal">
      <formula>"ACEPTABLE"</formula>
    </cfRule>
    <cfRule type="cellIs" dxfId="1445" priority="62" stopIfTrue="1" operator="equal">
      <formula>"MINIMO"</formula>
    </cfRule>
    <cfRule type="cellIs" dxfId="1444" priority="63" stopIfTrue="1" operator="equal">
      <formula>"BAJO"</formula>
    </cfRule>
    <cfRule type="cellIs" dxfId="1443" priority="64" stopIfTrue="1" operator="equal">
      <formula>"MODERADO"</formula>
    </cfRule>
    <cfRule type="cellIs" dxfId="1442" priority="65" stopIfTrue="1" operator="equal">
      <formula>"ALTO"</formula>
    </cfRule>
    <cfRule type="cellIs" dxfId="1441" priority="66" stopIfTrue="1" operator="equal">
      <formula>"EXTREMO"</formula>
    </cfRule>
  </conditionalFormatting>
  <conditionalFormatting sqref="S9:X9">
    <cfRule type="cellIs" dxfId="1440" priority="99" operator="equal">
      <formula>"INACEPTABLE"</formula>
    </cfRule>
    <cfRule type="cellIs" dxfId="1439" priority="100" operator="equal">
      <formula>"TOLERABLE"</formula>
    </cfRule>
    <cfRule type="cellIs" dxfId="1438" priority="101" operator="equal">
      <formula>"ACEPTABLE"</formula>
    </cfRule>
    <cfRule type="cellIs" dxfId="1437" priority="102" stopIfTrue="1" operator="equal">
      <formula>"MINIMO"</formula>
    </cfRule>
    <cfRule type="cellIs" dxfId="1436" priority="103" stopIfTrue="1" operator="equal">
      <formula>"BAJO"</formula>
    </cfRule>
    <cfRule type="cellIs" dxfId="1435" priority="104" stopIfTrue="1" operator="equal">
      <formula>"MODERADO"</formula>
    </cfRule>
    <cfRule type="cellIs" dxfId="1434" priority="105" stopIfTrue="1" operator="equal">
      <formula>"ALTO"</formula>
    </cfRule>
    <cfRule type="cellIs" dxfId="1433" priority="106" stopIfTrue="1" operator="equal">
      <formula>"EXTREMO"</formula>
    </cfRule>
  </conditionalFormatting>
  <conditionalFormatting sqref="AB10:AB13 AB17:AB18 AB22:AB24">
    <cfRule type="containsText" dxfId="1432" priority="23" operator="containsText" text="Inaceptable">
      <formula>NOT(ISERROR(SEARCH("Inaceptable",AB10)))</formula>
    </cfRule>
    <cfRule type="containsText" dxfId="1431" priority="24" operator="containsText" text="Aceptable">
      <formula>NOT(ISERROR(SEARCH("Aceptable",AB10)))</formula>
    </cfRule>
    <cfRule type="cellIs" dxfId="1430" priority="25" operator="lessThanOrEqual">
      <formula>1</formula>
    </cfRule>
    <cfRule type="containsText" dxfId="1429" priority="26" operator="containsText" text="Aceptable">
      <formula>NOT(ISERROR(SEARCH("Aceptable",AB10)))</formula>
    </cfRule>
    <cfRule type="containsText" dxfId="1428" priority="27" operator="containsText" text="Tolerable">
      <formula>NOT(ISERROR(SEARCH("Tolerable",AB10)))</formula>
    </cfRule>
    <cfRule type="containsText" dxfId="1427" priority="29" operator="containsText" text="Inaceptable">
      <formula>NOT(ISERROR(SEARCH("Inaceptable",AB10)))</formula>
    </cfRule>
  </conditionalFormatting>
  <conditionalFormatting sqref="AB11:AB13 AB17:AB18 AB22:AB24">
    <cfRule type="containsText" dxfId="1426" priority="22" operator="containsText" text="Tolerable">
      <formula>NOT(ISERROR(SEARCH("Tolerable",AB11)))</formula>
    </cfRule>
  </conditionalFormatting>
  <conditionalFormatting sqref="AB12 AB18 AB22:AB24">
    <cfRule type="containsText" dxfId="1425" priority="28" operator="containsText" text="Aceptable">
      <formula>NOT(ISERROR(SEARCH("Aceptable",AB12)))</formula>
    </cfRule>
  </conditionalFormatting>
  <dataValidations count="22">
    <dataValidation allowBlank="1" showInputMessage="1" showErrorMessage="1" prompt="Ir a pestaña de VAL CONTROL" sqref="AA8" xr:uid="{E29AA62F-24A8-43A7-8C46-9993013914CC}"/>
    <dataValidation allowBlank="1" showInputMessage="1" showErrorMessage="1" prompt="Establecer las actividades del proceso a ser analizadas." sqref="C8" xr:uid="{C187ECF5-C632-4CA9-A499-A5F3539F7D3F}"/>
    <dataValidation allowBlank="1" showInputMessage="1" showErrorMessage="1" prompt="Acciones o controles que previenen y/o reducen que las causas o consecuencias se materialicen._x000a_(Marque con una &quot;X&quot;)" sqref="S8:X8" xr:uid="{CB403BEA-B566-4EA8-B4C6-74A4B343E3F8}"/>
    <dataValidation allowBlank="1" showInputMessage="1" showErrorMessage="1" prompt="Resultado de la probabilidad y la severidad." sqref="Q8" xr:uid="{962198F2-66BD-4B79-926B-FE3C5CD6A224}"/>
    <dataValidation allowBlank="1" showInputMessage="1" showErrorMessage="1" prompt="Severidad &amp; Probabilidad de que se materialice la consecuencia." sqref="R8" xr:uid="{9DCC04A9-2078-4CB9-897B-9093CDF46302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5C7F2D32-0529-43DD-9CCB-151D5C95F675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482186BE-6E58-4D5E-BA89-130F3520DEA8}"/>
    <dataValidation allowBlank="1" showInputMessage="1" showErrorMessage="1" prompt="Acciones a ser realizadas con el fin de llevar la valoracion del riesgo vs el control a nivel aceptable." sqref="AC8" xr:uid="{D94C0244-9F2B-4F98-AB59-3C3C133C8F39}"/>
    <dataValidation allowBlank="1" showInputMessage="1" showErrorMessage="1" prompt="Proceso encargado de garantizar que el Punto de Control se cumpla." sqref="Z8" xr:uid="{E0C5C213-9026-4390-8C33-8248BE229FB0}"/>
    <dataValidation allowBlank="1" showInputMessage="1" showErrorMessage="1" prompt="Registros (evidencia) que soporta el cumplimiento del Punto de Control." sqref="Y8" xr:uid="{5E780E2B-8055-4B88-A807-4C8B352CD92D}"/>
    <dataValidation allowBlank="1" showInputMessage="1" showErrorMessage="1" prompt="Ir a pestaña de PROBABILIDAD_x000a_Probabilidad de la actividad." sqref="L8" xr:uid="{1AE7CC71-D025-42B8-AD8C-E69B137428C4}"/>
    <dataValidation type="list" allowBlank="1" showInputMessage="1" showErrorMessage="1" sqref="M7:P7" xr:uid="{78759D35-4151-47F4-8367-A1E5011367A3}">
      <formula1>#REF!</formula1>
    </dataValidation>
    <dataValidation allowBlank="1" showInputMessage="1" showErrorMessage="1" prompt="Seleccione el tipo de actividad que genera los reciduos " sqref="E8" xr:uid="{55B01B09-D6AA-4EA8-936B-6FF4034AEB3D}"/>
    <dataValidation allowBlank="1" showInputMessage="1" showErrorMessage="1" prompt="Cantidad de veces que se realizar la actividad" sqref="D8" xr:uid="{9EBA2930-F1E4-47E2-92F3-E9768E3B8D8C}"/>
    <dataValidation allowBlank="1" showInputMessage="1" showErrorMessage="1" prompt="Clasificación de la actividad" sqref="H9" xr:uid="{26FE940E-8E40-4C06-99D2-1EC4419A662C}"/>
    <dataValidation allowBlank="1" showInputMessage="1" showErrorMessage="1" prompt="Eliminar" sqref="S9" xr:uid="{A7E4A32C-BE1C-447C-BC4A-B90587382F5E}"/>
    <dataValidation allowBlank="1" showInputMessage="1" showErrorMessage="1" prompt="Reducir" sqref="T9" xr:uid="{DC3313DD-1D05-4D2D-9659-A22B807394B6}"/>
    <dataValidation allowBlank="1" showInputMessage="1" showErrorMessage="1" prompt="Reusar" sqref="U9" xr:uid="{D55272A2-2147-4AF2-9805-8681A46F3B99}"/>
    <dataValidation allowBlank="1" showInputMessage="1" showErrorMessage="1" prompt="Reciclar" sqref="V9" xr:uid="{C5EEEE57-3E6F-4972-87AA-7909797905B2}"/>
    <dataValidation allowBlank="1" showInputMessage="1" showErrorMessage="1" prompt="Controles de Ingeniería" sqref="W9" xr:uid="{4EDECB93-0838-4F32-B88E-6CEB04C1C88A}"/>
    <dataValidation allowBlank="1" showInputMessage="1" showErrorMessage="1" prompt="Controles Administrativos" sqref="X9" xr:uid="{421E2B83-BDF4-424B-AE1C-A6F35D7C1CAD}"/>
    <dataValidation allowBlank="1" showInputMessage="1" showErrorMessage="1" prompt="Ir a pestaña de SEVERIDAD_x000a_Impacto dentro de la organización que genera la actividad." sqref="M8 M9:P9" xr:uid="{BC226738-8146-45B0-A9F0-4F7DFBF7794E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B5604F5C-8353-40B7-B21B-D056C545C83D}">
          <x14:formula1>
            <xm:f>'Severidad '!$A$4:$A$15</xm:f>
          </x14:formula1>
          <xm:sqref>M10:M15 M17:M24</xm:sqref>
        </x14:dataValidation>
        <x14:dataValidation type="list" allowBlank="1" showInputMessage="1" showErrorMessage="1" xr:uid="{00F4ACE5-B17A-4D70-8F77-6BEA492B8686}">
          <x14:formula1>
            <xm:f>'Severidad '!$F$4:$F$15</xm:f>
          </x14:formula1>
          <xm:sqref>O10:O21</xm:sqref>
        </x14:dataValidation>
        <x14:dataValidation type="list" allowBlank="1" showInputMessage="1" showErrorMessage="1" xr:uid="{705FAE0C-3B2B-4B6A-BCFA-81F19E0CB49A}">
          <x14:formula1>
            <xm:f>'Severidad '!$A$4:$A$19</xm:f>
          </x14:formula1>
          <xm:sqref>M16</xm:sqref>
        </x14:dataValidation>
        <x14:dataValidation type="list" allowBlank="1" showInputMessage="1" showErrorMessage="1" xr:uid="{C30E3147-4BED-4BB0-9BA0-D2705C88D484}">
          <x14:formula1>
            <xm:f>'Severidad '!$D$4:$D$15</xm:f>
          </x14:formula1>
          <xm:sqref>N10:N21 N22:O24</xm:sqref>
        </x14:dataValidation>
        <x14:dataValidation type="list" allowBlank="1" showInputMessage="1" showErrorMessage="1" xr:uid="{0D2ED89A-93B3-4FE8-A1FD-78C4A4AFA652}">
          <x14:formula1>
            <xm:f>'IA-CO'!$F$29:$F$31</xm:f>
          </x14:formula1>
          <xm:sqref>D10:D24</xm:sqref>
        </x14:dataValidation>
        <x14:dataValidation type="list" allowBlank="1" showInputMessage="1" showErrorMessage="1" xr:uid="{56373C55-2B66-4810-8E13-DF4306C6ACC9}">
          <x14:formula1>
            <xm:f>'IA-CO'!$G$29:$G$31</xm:f>
          </x14:formula1>
          <xm:sqref>E10:E24</xm:sqref>
        </x14:dataValidation>
        <x14:dataValidation type="list" allowBlank="1" showInputMessage="1" showErrorMessage="1" xr:uid="{A6E938F6-BFB9-413B-A397-B47E7AE06F3D}">
          <x14:formula1>
            <xm:f>'Aspectos Ambientales '!$A$4:$A$62</xm:f>
          </x14:formula1>
          <xm:sqref>F10:F24</xm:sqref>
        </x14:dataValidation>
        <x14:dataValidation type="list" allowBlank="1" showInputMessage="1" showErrorMessage="1" xr:uid="{8DFB26F8-624B-4947-B6B7-CDD1C3B312B7}">
          <x14:formula1>
            <xm:f>'Aspectos Ambientales '!$B$4:$B$63</xm:f>
          </x14:formula1>
          <xm:sqref>G10:G24</xm:sqref>
        </x14:dataValidation>
        <x14:dataValidation type="list" allowBlank="1" showInputMessage="1" showErrorMessage="1" xr:uid="{01482BB3-AE68-46F0-AC39-C782A091D0C0}">
          <x14:formula1>
            <xm:f>'IA-CO'!$F$4:$F$24</xm:f>
          </x14:formula1>
          <xm:sqref>I10:I24</xm:sqref>
        </x14:dataValidation>
        <x14:dataValidation type="list" allowBlank="1" showInputMessage="1" showErrorMessage="1" xr:uid="{B77EB1F9-27DB-4431-AD30-1A8AD9349752}">
          <x14:formula1>
            <xm:f>'IA-CO'!$G$4:$G$25</xm:f>
          </x14:formula1>
          <xm:sqref>J10:J24</xm:sqref>
        </x14:dataValidation>
        <x14:dataValidation type="list" allowBlank="1" showInputMessage="1" showErrorMessage="1" xr:uid="{E5EF64E1-FC11-4461-9D0A-6E098EF0432A}">
          <x14:formula1>
            <xm:f>'Probabilidad '!$B$4:$B$8</xm:f>
          </x14:formula1>
          <xm:sqref>L10:L24</xm:sqref>
        </x14:dataValidation>
        <x14:dataValidation type="list" allowBlank="1" showInputMessage="1" showErrorMessage="1" xr:uid="{43082478-2CDA-4D1E-BC0D-3C5A2E16C32F}">
          <x14:formula1>
            <xm:f>'Probabilidad '!$E$16:$E$18</xm:f>
          </x14:formula1>
          <xm:sqref>AA10:AA24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137A-EABD-4C96-BDF4-2506713AB827}">
  <sheetPr codeName="Hoja6"/>
  <dimension ref="B12:P64"/>
  <sheetViews>
    <sheetView topLeftCell="F1" workbookViewId="0">
      <selection activeCell="F54" sqref="F54"/>
    </sheetView>
  </sheetViews>
  <sheetFormatPr defaultColWidth="11.42578125" defaultRowHeight="14.45"/>
  <cols>
    <col min="1" max="1" width="18.42578125" customWidth="1"/>
    <col min="2" max="2" width="15.85546875" customWidth="1"/>
    <col min="3" max="3" width="31.5703125" customWidth="1"/>
    <col min="4" max="4" width="14.28515625" customWidth="1"/>
    <col min="5" max="5" width="10.42578125" customWidth="1"/>
    <col min="6" max="6" width="11.5703125" customWidth="1"/>
    <col min="7" max="7" width="20.28515625" customWidth="1"/>
    <col min="8" max="8" width="18.140625" customWidth="1"/>
    <col min="11" max="11" width="21.7109375" customWidth="1"/>
    <col min="12" max="12" width="15.28515625" customWidth="1"/>
  </cols>
  <sheetData>
    <row r="12" spans="4:13">
      <c r="K12" t="s">
        <v>409</v>
      </c>
      <c r="L12">
        <v>13</v>
      </c>
      <c r="M12">
        <v>26</v>
      </c>
    </row>
    <row r="13" spans="4:13">
      <c r="K13" t="s">
        <v>383</v>
      </c>
      <c r="L13">
        <v>27</v>
      </c>
      <c r="M13">
        <v>51</v>
      </c>
    </row>
    <row r="14" spans="4:13">
      <c r="K14" t="s">
        <v>410</v>
      </c>
      <c r="L14">
        <v>52</v>
      </c>
      <c r="M14">
        <v>59</v>
      </c>
    </row>
    <row r="15" spans="4:13">
      <c r="D15" s="184" t="s">
        <v>411</v>
      </c>
      <c r="E15" s="184"/>
      <c r="F15" s="184"/>
      <c r="G15" s="184"/>
      <c r="H15" s="184"/>
      <c r="K15" t="s">
        <v>375</v>
      </c>
      <c r="L15">
        <v>60</v>
      </c>
      <c r="M15">
        <v>109</v>
      </c>
    </row>
    <row r="16" spans="4:13">
      <c r="D16" t="s">
        <v>398</v>
      </c>
      <c r="E16" t="s">
        <v>396</v>
      </c>
      <c r="F16" t="s">
        <v>394</v>
      </c>
      <c r="G16" t="s">
        <v>392</v>
      </c>
      <c r="H16" t="s">
        <v>412</v>
      </c>
      <c r="K16" t="s">
        <v>413</v>
      </c>
      <c r="L16">
        <v>110</v>
      </c>
      <c r="M16">
        <v>160</v>
      </c>
    </row>
    <row r="17" spans="2:16">
      <c r="B17" s="208" t="s">
        <v>29</v>
      </c>
      <c r="D17">
        <v>1</v>
      </c>
      <c r="E17">
        <v>2</v>
      </c>
      <c r="F17">
        <v>3</v>
      </c>
      <c r="G17">
        <v>4</v>
      </c>
      <c r="H17">
        <v>5</v>
      </c>
    </row>
    <row r="18" spans="2:16">
      <c r="B18" s="208"/>
      <c r="C18">
        <v>13</v>
      </c>
      <c r="D18">
        <f>D17*$C$18</f>
        <v>13</v>
      </c>
      <c r="E18">
        <f>E17*$C$18</f>
        <v>26</v>
      </c>
      <c r="F18">
        <f>F17*$C$18</f>
        <v>39</v>
      </c>
      <c r="G18">
        <f>G17*$C$18</f>
        <v>52</v>
      </c>
      <c r="H18">
        <f>H17*$C$18</f>
        <v>65</v>
      </c>
    </row>
    <row r="19" spans="2:16">
      <c r="B19" s="208"/>
      <c r="C19">
        <v>22</v>
      </c>
      <c r="D19">
        <f>$C$19*D17</f>
        <v>22</v>
      </c>
      <c r="E19">
        <f t="shared" ref="E19:H19" si="0">$C$19*E17</f>
        <v>44</v>
      </c>
      <c r="F19">
        <f t="shared" si="0"/>
        <v>66</v>
      </c>
      <c r="G19">
        <f t="shared" si="0"/>
        <v>88</v>
      </c>
      <c r="H19">
        <f t="shared" si="0"/>
        <v>110</v>
      </c>
    </row>
    <row r="20" spans="2:16">
      <c r="B20" s="208"/>
      <c r="C20">
        <v>30</v>
      </c>
      <c r="D20">
        <f>D17*$C$20</f>
        <v>30</v>
      </c>
      <c r="E20">
        <f>E17*$C$20</f>
        <v>60</v>
      </c>
      <c r="F20">
        <f>F17*$C$20</f>
        <v>90</v>
      </c>
      <c r="G20">
        <f t="shared" ref="G20:H20" si="1">G17*$C$20</f>
        <v>120</v>
      </c>
      <c r="H20">
        <f t="shared" si="1"/>
        <v>150</v>
      </c>
    </row>
    <row r="25" spans="2:16">
      <c r="C25" t="s">
        <v>414</v>
      </c>
      <c r="D25" s="24" t="s">
        <v>398</v>
      </c>
      <c r="E25" s="24" t="s">
        <v>396</v>
      </c>
      <c r="F25" s="24" t="s">
        <v>394</v>
      </c>
      <c r="G25" s="24" t="s">
        <v>392</v>
      </c>
      <c r="H25" s="24" t="s">
        <v>412</v>
      </c>
      <c r="K25" s="24"/>
      <c r="L25" s="24"/>
      <c r="M25" s="24"/>
      <c r="N25" s="24"/>
      <c r="O25" s="24"/>
    </row>
    <row r="26" spans="2:16">
      <c r="C26" s="24" t="s">
        <v>415</v>
      </c>
      <c r="D26" s="25" t="str">
        <f>CONCATENATE($C$26,D25)</f>
        <v>bajoRemoto</v>
      </c>
      <c r="E26" s="25" t="str">
        <f>CONCATENATE($C$26,E25)</f>
        <v>bajoPoco Probable</v>
      </c>
      <c r="F26" s="26" t="str">
        <f>CONCATENATE($C$26,F25)</f>
        <v>bajoProbable</v>
      </c>
      <c r="G26" s="27" t="str">
        <f>CONCATENATE($C$26,G25)</f>
        <v>bajoMuy Probable</v>
      </c>
      <c r="H26" s="27" t="str">
        <f>CONCATENATE($C$26,H25)</f>
        <v>bajoCasi cierto</v>
      </c>
      <c r="J26" s="24"/>
      <c r="K26" s="25"/>
      <c r="L26" s="25"/>
      <c r="M26" s="26"/>
      <c r="N26" s="27"/>
      <c r="O26" s="27"/>
      <c r="P26" s="24"/>
    </row>
    <row r="27" spans="2:16">
      <c r="C27" s="24" t="s">
        <v>416</v>
      </c>
      <c r="D27" s="25" t="str">
        <f>CONCATENATE($C$27,D25)</f>
        <v>medioRemoto</v>
      </c>
      <c r="E27" s="26" t="str">
        <f t="shared" ref="E27:H27" si="2">CONCATENATE($C$27,E25)</f>
        <v>medioPoco Probable</v>
      </c>
      <c r="F27" s="27" t="str">
        <f t="shared" si="2"/>
        <v>medioProbable</v>
      </c>
      <c r="G27" s="28" t="str">
        <f t="shared" si="2"/>
        <v>medioMuy Probable</v>
      </c>
      <c r="H27" s="29" t="str">
        <f t="shared" si="2"/>
        <v>medioCasi cierto</v>
      </c>
      <c r="J27" s="24"/>
      <c r="K27" s="25"/>
      <c r="L27" s="26"/>
      <c r="M27" s="27"/>
      <c r="N27" s="28"/>
      <c r="O27" s="29"/>
      <c r="P27" s="24"/>
    </row>
    <row r="28" spans="2:16">
      <c r="C28" s="24" t="s">
        <v>417</v>
      </c>
      <c r="D28" s="26" t="str">
        <f>CONCATENATE(C28,D25)</f>
        <v>altoRemoto</v>
      </c>
      <c r="E28" s="28" t="str">
        <f>CONCATENATE($C$28,E25)</f>
        <v>altoPoco Probable</v>
      </c>
      <c r="F28" s="28" t="str">
        <f t="shared" ref="F28:H28" si="3">CONCATENATE($C$28,F25)</f>
        <v>altoProbable</v>
      </c>
      <c r="G28" s="29" t="str">
        <f t="shared" si="3"/>
        <v>altoMuy Probable</v>
      </c>
      <c r="H28" s="29" t="str">
        <f t="shared" si="3"/>
        <v>altoCasi cierto</v>
      </c>
      <c r="J28" s="24"/>
      <c r="K28" s="26"/>
      <c r="L28" s="28"/>
      <c r="M28" s="28"/>
      <c r="N28" s="29"/>
      <c r="O28" s="29"/>
      <c r="P28" s="24"/>
    </row>
    <row r="32" spans="2:16">
      <c r="K32" s="9" t="s">
        <v>31</v>
      </c>
      <c r="L32" s="9" t="s">
        <v>418</v>
      </c>
    </row>
    <row r="33" spans="4:16">
      <c r="D33" s="30" t="s">
        <v>419</v>
      </c>
      <c r="E33" s="30" t="s">
        <v>420</v>
      </c>
      <c r="F33" s="30" t="s">
        <v>421</v>
      </c>
      <c r="G33" s="30" t="s">
        <v>422</v>
      </c>
      <c r="K33" s="26" t="s">
        <v>423</v>
      </c>
      <c r="L33" s="9" t="s">
        <v>383</v>
      </c>
      <c r="O33" t="s">
        <v>424</v>
      </c>
      <c r="P33" t="s">
        <v>425</v>
      </c>
    </row>
    <row r="34" spans="4:16">
      <c r="D34" s="9" t="s">
        <v>415</v>
      </c>
      <c r="E34" s="9" t="s">
        <v>398</v>
      </c>
      <c r="F34" s="9" t="str">
        <f>CONCATENATE(D34,E34)</f>
        <v>bajoRemoto</v>
      </c>
      <c r="G34" s="9" t="str">
        <f>VLOOKUP(F34,$K$33:$L$47,2,FALSE)</f>
        <v>Minimo</v>
      </c>
      <c r="K34" s="28" t="s">
        <v>426</v>
      </c>
      <c r="L34" s="9" t="s">
        <v>375</v>
      </c>
      <c r="O34" t="s">
        <v>427</v>
      </c>
      <c r="P34" t="s">
        <v>428</v>
      </c>
    </row>
    <row r="35" spans="4:16">
      <c r="D35" s="9" t="s">
        <v>415</v>
      </c>
      <c r="E35" s="9" t="s">
        <v>396</v>
      </c>
      <c r="F35" s="9" t="str">
        <f t="shared" ref="F35:F48" si="4">CONCATENATE(D35,E35)</f>
        <v>bajoPoco Probable</v>
      </c>
      <c r="G35" s="9" t="str">
        <f t="shared" ref="G35:G48" si="5">VLOOKUP(F35,$K$33:$L$47,2,FALSE)</f>
        <v>Minimo</v>
      </c>
      <c r="K35" s="28" t="s">
        <v>429</v>
      </c>
      <c r="L35" s="9" t="s">
        <v>375</v>
      </c>
      <c r="O35" t="s">
        <v>430</v>
      </c>
      <c r="P35" t="s">
        <v>431</v>
      </c>
    </row>
    <row r="36" spans="4:16">
      <c r="D36" s="9" t="s">
        <v>415</v>
      </c>
      <c r="E36" s="9" t="s">
        <v>394</v>
      </c>
      <c r="F36" s="9" t="str">
        <f t="shared" si="4"/>
        <v>bajoProbable</v>
      </c>
      <c r="G36" s="9" t="str">
        <f t="shared" si="5"/>
        <v>Bajo</v>
      </c>
      <c r="K36" s="29" t="s">
        <v>432</v>
      </c>
      <c r="L36" s="9" t="s">
        <v>413</v>
      </c>
      <c r="O36" t="s">
        <v>433</v>
      </c>
      <c r="P36" t="s">
        <v>434</v>
      </c>
    </row>
    <row r="37" spans="4:16">
      <c r="D37" s="9" t="s">
        <v>415</v>
      </c>
      <c r="E37" s="9" t="s">
        <v>392</v>
      </c>
      <c r="F37" s="9" t="str">
        <f t="shared" si="4"/>
        <v>bajoMuy Probable</v>
      </c>
      <c r="G37" s="9" t="str">
        <f t="shared" si="5"/>
        <v>Moderado</v>
      </c>
      <c r="K37" s="29" t="s">
        <v>435</v>
      </c>
      <c r="L37" s="9" t="s">
        <v>413</v>
      </c>
      <c r="O37" t="s">
        <v>436</v>
      </c>
      <c r="P37" t="s">
        <v>437</v>
      </c>
    </row>
    <row r="38" spans="4:16">
      <c r="D38" s="9" t="s">
        <v>415</v>
      </c>
      <c r="E38" s="9" t="s">
        <v>412</v>
      </c>
      <c r="F38" s="9" t="str">
        <f t="shared" si="4"/>
        <v>bajoCasi cierto</v>
      </c>
      <c r="G38" s="9" t="str">
        <f t="shared" si="5"/>
        <v>Moderado</v>
      </c>
      <c r="K38" s="25" t="s">
        <v>438</v>
      </c>
      <c r="L38" s="9" t="s">
        <v>439</v>
      </c>
    </row>
    <row r="39" spans="4:16">
      <c r="D39" s="9" t="s">
        <v>416</v>
      </c>
      <c r="E39" s="9" t="s">
        <v>398</v>
      </c>
      <c r="F39" s="9" t="str">
        <f t="shared" si="4"/>
        <v>medioRemoto</v>
      </c>
      <c r="G39" s="9" t="str">
        <f t="shared" si="5"/>
        <v>Minimo</v>
      </c>
      <c r="K39" s="26" t="s">
        <v>440</v>
      </c>
      <c r="L39" s="9" t="s">
        <v>383</v>
      </c>
    </row>
    <row r="40" spans="4:16">
      <c r="D40" s="9" t="s">
        <v>416</v>
      </c>
      <c r="E40" s="9" t="s">
        <v>396</v>
      </c>
      <c r="F40" s="9" t="str">
        <f t="shared" si="4"/>
        <v>medioPoco Probable</v>
      </c>
      <c r="G40" s="9" t="str">
        <f t="shared" si="5"/>
        <v>Bajo</v>
      </c>
      <c r="K40" s="27" t="s">
        <v>441</v>
      </c>
      <c r="L40" s="9" t="s">
        <v>410</v>
      </c>
    </row>
    <row r="41" spans="4:16">
      <c r="D41" s="9" t="s">
        <v>416</v>
      </c>
      <c r="E41" s="9" t="s">
        <v>394</v>
      </c>
      <c r="F41" s="9" t="str">
        <f t="shared" si="4"/>
        <v>medioProbable</v>
      </c>
      <c r="G41" s="9" t="str">
        <f t="shared" si="5"/>
        <v>Moderado</v>
      </c>
      <c r="K41" s="28" t="s">
        <v>442</v>
      </c>
      <c r="L41" s="9" t="s">
        <v>375</v>
      </c>
    </row>
    <row r="42" spans="4:16">
      <c r="D42" s="9" t="s">
        <v>416</v>
      </c>
      <c r="E42" s="9" t="s">
        <v>392</v>
      </c>
      <c r="F42" s="9" t="str">
        <f t="shared" si="4"/>
        <v>medioMuy Probable</v>
      </c>
      <c r="G42" s="9" t="str">
        <f t="shared" si="5"/>
        <v>Alto</v>
      </c>
      <c r="K42" s="29" t="s">
        <v>443</v>
      </c>
      <c r="L42" s="9" t="s">
        <v>413</v>
      </c>
    </row>
    <row r="43" spans="4:16">
      <c r="D43" s="9" t="s">
        <v>416</v>
      </c>
      <c r="E43" s="9" t="s">
        <v>412</v>
      </c>
      <c r="F43" s="9" t="str">
        <f t="shared" si="4"/>
        <v>medioCasi cierto</v>
      </c>
      <c r="G43" s="9" t="str">
        <f t="shared" si="5"/>
        <v>Extremo</v>
      </c>
      <c r="K43" s="25" t="s">
        <v>444</v>
      </c>
      <c r="L43" s="9" t="s">
        <v>439</v>
      </c>
    </row>
    <row r="44" spans="4:16">
      <c r="D44" s="9" t="s">
        <v>417</v>
      </c>
      <c r="E44" s="9" t="s">
        <v>398</v>
      </c>
      <c r="F44" s="9" t="str">
        <f t="shared" si="4"/>
        <v>altoRemoto</v>
      </c>
      <c r="G44" s="9" t="str">
        <f t="shared" si="5"/>
        <v>Bajo</v>
      </c>
      <c r="K44" s="25" t="s">
        <v>445</v>
      </c>
      <c r="L44" s="9" t="s">
        <v>439</v>
      </c>
    </row>
    <row r="45" spans="4:16">
      <c r="D45" s="9" t="s">
        <v>417</v>
      </c>
      <c r="E45" s="9" t="s">
        <v>396</v>
      </c>
      <c r="F45" s="9" t="str">
        <f>CONCATENATE(D45,E45)</f>
        <v>altoPoco Probable</v>
      </c>
      <c r="G45" s="9" t="str">
        <f t="shared" si="5"/>
        <v>Alto</v>
      </c>
      <c r="K45" s="26" t="s">
        <v>446</v>
      </c>
      <c r="L45" s="9" t="s">
        <v>383</v>
      </c>
    </row>
    <row r="46" spans="4:16">
      <c r="D46" s="9" t="s">
        <v>417</v>
      </c>
      <c r="E46" s="9" t="s">
        <v>394</v>
      </c>
      <c r="F46" s="9" t="str">
        <f t="shared" si="4"/>
        <v>altoProbable</v>
      </c>
      <c r="G46" s="9" t="str">
        <f t="shared" si="5"/>
        <v>Alto</v>
      </c>
      <c r="K46" s="27" t="s">
        <v>447</v>
      </c>
      <c r="L46" s="9" t="s">
        <v>410</v>
      </c>
    </row>
    <row r="47" spans="4:16">
      <c r="D47" s="9" t="s">
        <v>417</v>
      </c>
      <c r="E47" s="9" t="s">
        <v>392</v>
      </c>
      <c r="F47" s="9" t="str">
        <f t="shared" si="4"/>
        <v>altoMuy Probable</v>
      </c>
      <c r="G47" s="9" t="str">
        <f t="shared" si="5"/>
        <v>Extremo</v>
      </c>
      <c r="K47" s="27" t="s">
        <v>448</v>
      </c>
      <c r="L47" s="9" t="s">
        <v>410</v>
      </c>
    </row>
    <row r="48" spans="4:16">
      <c r="D48" s="9" t="s">
        <v>417</v>
      </c>
      <c r="E48" s="9" t="s">
        <v>412</v>
      </c>
      <c r="F48" s="9" t="str">
        <f t="shared" si="4"/>
        <v>altoCasi cierto</v>
      </c>
      <c r="G48" s="9" t="str">
        <f t="shared" si="5"/>
        <v>Extremo</v>
      </c>
    </row>
    <row r="51" spans="3:6">
      <c r="D51" s="31" t="s">
        <v>422</v>
      </c>
      <c r="E51" s="31" t="s">
        <v>449</v>
      </c>
      <c r="F51" s="31" t="s">
        <v>450</v>
      </c>
    </row>
    <row r="52" spans="3:6">
      <c r="D52" t="s">
        <v>409</v>
      </c>
      <c r="E52">
        <v>13</v>
      </c>
      <c r="F52">
        <v>26</v>
      </c>
    </row>
    <row r="53" spans="3:6">
      <c r="D53" t="s">
        <v>383</v>
      </c>
      <c r="E53">
        <v>27</v>
      </c>
      <c r="F53">
        <v>51</v>
      </c>
    </row>
    <row r="54" spans="3:6">
      <c r="D54" t="s">
        <v>410</v>
      </c>
      <c r="E54">
        <v>52</v>
      </c>
      <c r="F54">
        <v>59</v>
      </c>
    </row>
    <row r="55" spans="3:6">
      <c r="D55" t="s">
        <v>375</v>
      </c>
      <c r="E55">
        <v>60</v>
      </c>
      <c r="F55">
        <v>109</v>
      </c>
    </row>
    <row r="56" spans="3:6">
      <c r="D56" t="s">
        <v>413</v>
      </c>
      <c r="E56">
        <v>110</v>
      </c>
      <c r="F56">
        <v>160</v>
      </c>
    </row>
    <row r="60" spans="3:6">
      <c r="C60">
        <v>53.5</v>
      </c>
    </row>
    <row r="61" spans="3:6">
      <c r="C61">
        <v>158</v>
      </c>
    </row>
    <row r="63" spans="3:6">
      <c r="C63" s="32" t="str">
        <f>IF(AND(C60&lt;=26),"MINIMO",IF(AND(C60&gt;=27,C60&lt;=51),"BAJO",IF(AND(C60&gt;=52,C60&lt;=59),"MODERADO",IF(AND(C60&gt;=60,C60&lt;=109),"ALTO",IF(AND(C60&gt;=110,C60&lt;=160),"EXTREMO",IF(C60&lt;=0,"FALTAN DATOS"))))))</f>
        <v>MODERADO</v>
      </c>
    </row>
    <row r="64" spans="3:6">
      <c r="C64" s="32" t="str">
        <f>IF(AND(C61&lt;=26),"MINIMO",IF(AND(C61&gt;=27,C61&lt;=51),"BAJO",IF(AND(C61&gt;=52,C61&lt;=59),"MODERADO",IF(AND(C61&gt;=60,C61&lt;=109),"ALTO",IF(AND(C61&gt;=110,C61&lt;=160),"EXTREMO",IF(C61&lt;=0,"FALTAN DATOS"))))))</f>
        <v>EXTREMO</v>
      </c>
    </row>
  </sheetData>
  <mergeCells count="2">
    <mergeCell ref="D15:H15"/>
    <mergeCell ref="B17:B20"/>
  </mergeCells>
  <conditionalFormatting sqref="D24">
    <cfRule type="colorScale" priority="6">
      <colorScale>
        <cfvo type="min"/>
        <cfvo type="max"/>
        <color rgb="FFFFEF9C"/>
        <color rgb="FF63BE7B"/>
      </colorScale>
    </cfRule>
  </conditionalFormatting>
  <conditionalFormatting sqref="G34:G48">
    <cfRule type="containsText" dxfId="4" priority="1" operator="containsText" text="Moderado">
      <formula>NOT(ISERROR(SEARCH("Moderado",G34)))</formula>
    </cfRule>
    <cfRule type="containsText" dxfId="3" priority="2" operator="containsText" text="Extremo">
      <formula>NOT(ISERROR(SEARCH("Extremo",G34)))</formula>
    </cfRule>
    <cfRule type="containsText" dxfId="2" priority="3" operator="containsText" text="Alto">
      <formula>NOT(ISERROR(SEARCH("Alto",G34)))</formula>
    </cfRule>
    <cfRule type="containsText" dxfId="1" priority="4" operator="containsText" text="Bajo">
      <formula>NOT(ISERROR(SEARCH("Bajo",G34)))</formula>
    </cfRule>
    <cfRule type="containsText" dxfId="0" priority="5" operator="containsText" text="Minimo">
      <formula>NOT(ISERROR(SEARCH("Minimo",G34)))</formula>
    </cfRule>
  </conditionalFormatting>
  <dataValidations count="2">
    <dataValidation type="list" allowBlank="1" showInputMessage="1" showErrorMessage="1" sqref="D34:D48" xr:uid="{F5181F0F-D099-49D9-8E55-1656F23039B7}">
      <formula1>severidad</formula1>
    </dataValidation>
    <dataValidation type="list" allowBlank="1" showInputMessage="1" showErrorMessage="1" sqref="E34:E48" xr:uid="{B97D2683-41E1-4357-990C-B3E463689C9A}">
      <formula1>Probabilidad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3E50-FF5B-4987-A4CC-616976E4A6EB}">
  <dimension ref="A1:AD23"/>
  <sheetViews>
    <sheetView zoomScale="50" zoomScaleNormal="5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55" t="s">
        <v>115</v>
      </c>
      <c r="B10" s="55" t="s">
        <v>116</v>
      </c>
      <c r="C10" s="56" t="s">
        <v>117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44"/>
    </row>
    <row r="11" spans="1:30" s="46" customFormat="1" ht="134.25" customHeight="1">
      <c r="A11" s="55" t="s">
        <v>115</v>
      </c>
      <c r="B11" s="55" t="s">
        <v>116</v>
      </c>
      <c r="C11" s="56" t="s">
        <v>117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1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21" si="3">IF(AND(AA11&lt;=1),"Aceptable",IF(AND(AA11&lt;=2),"Tolerable",IF(AND(AA11&lt;=3),"Inaceptable",IF(AA11&lt;=0,"FALTAN DATOS"))))</f>
        <v>Aceptable</v>
      </c>
      <c r="AC11" s="57"/>
      <c r="AD11" s="44"/>
    </row>
    <row r="12" spans="1:30" s="46" customFormat="1" ht="134.25" customHeight="1">
      <c r="A12" s="55" t="s">
        <v>115</v>
      </c>
      <c r="B12" s="55" t="s">
        <v>116</v>
      </c>
      <c r="C12" s="56" t="s">
        <v>117</v>
      </c>
      <c r="D12" s="57" t="s">
        <v>54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44"/>
    </row>
    <row r="13" spans="1:30" s="46" customFormat="1" ht="134.25" customHeight="1">
      <c r="A13" s="55" t="s">
        <v>115</v>
      </c>
      <c r="B13" s="55" t="s">
        <v>116</v>
      </c>
      <c r="C13" s="56" t="s">
        <v>117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44"/>
    </row>
    <row r="14" spans="1:30" s="46" customFormat="1" ht="134.25" customHeight="1">
      <c r="A14" s="55" t="s">
        <v>115</v>
      </c>
      <c r="B14" s="55" t="s">
        <v>116</v>
      </c>
      <c r="C14" s="56" t="s">
        <v>117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44"/>
    </row>
    <row r="15" spans="1:30" s="46" customFormat="1" ht="134.25" customHeight="1">
      <c r="A15" s="55" t="s">
        <v>115</v>
      </c>
      <c r="B15" s="55" t="s">
        <v>116</v>
      </c>
      <c r="C15" s="56" t="s">
        <v>117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44"/>
    </row>
    <row r="16" spans="1:30" s="46" customFormat="1" ht="134.25" customHeight="1">
      <c r="A16" s="55" t="s">
        <v>115</v>
      </c>
      <c r="B16" s="55" t="s">
        <v>116</v>
      </c>
      <c r="C16" s="56" t="s">
        <v>117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44"/>
    </row>
    <row r="17" spans="1:30" s="46" customFormat="1" ht="134.25" customHeight="1">
      <c r="A17" s="55" t="s">
        <v>115</v>
      </c>
      <c r="B17" s="55" t="s">
        <v>116</v>
      </c>
      <c r="C17" s="56" t="s">
        <v>117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44"/>
    </row>
    <row r="18" spans="1:30" s="46" customFormat="1" ht="134.25" customHeight="1">
      <c r="A18" s="55" t="s">
        <v>115</v>
      </c>
      <c r="B18" s="55" t="s">
        <v>116</v>
      </c>
      <c r="C18" s="56" t="s">
        <v>117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44"/>
    </row>
    <row r="19" spans="1:30" s="46" customFormat="1" ht="151.5" customHeight="1">
      <c r="A19" s="55" t="s">
        <v>115</v>
      </c>
      <c r="B19" s="55" t="s">
        <v>116</v>
      </c>
      <c r="C19" s="56" t="s">
        <v>117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44"/>
    </row>
    <row r="20" spans="1:30" s="46" customFormat="1" ht="134.25" customHeight="1">
      <c r="A20" s="55" t="s">
        <v>115</v>
      </c>
      <c r="B20" s="55" t="s">
        <v>116</v>
      </c>
      <c r="C20" s="56" t="s">
        <v>117</v>
      </c>
      <c r="D20" s="89" t="s">
        <v>103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44"/>
    </row>
    <row r="21" spans="1:30" s="46" customFormat="1" ht="134.25" customHeight="1">
      <c r="A21" s="55" t="s">
        <v>115</v>
      </c>
      <c r="B21" s="55" t="s">
        <v>116</v>
      </c>
      <c r="C21" s="56" t="s">
        <v>117</v>
      </c>
      <c r="D21" s="57" t="s">
        <v>103</v>
      </c>
      <c r="E21" s="57" t="s">
        <v>73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si="3"/>
        <v>Aceptable</v>
      </c>
      <c r="AC21" s="57"/>
      <c r="AD21" s="44"/>
    </row>
    <row r="22" spans="1:30" s="46" customFormat="1" ht="134.25" customHeight="1">
      <c r="A22" s="55" t="s">
        <v>115</v>
      </c>
      <c r="B22" s="55" t="s">
        <v>116</v>
      </c>
      <c r="C22" s="56" t="s">
        <v>117</v>
      </c>
      <c r="D22" s="92" t="s">
        <v>100</v>
      </c>
      <c r="E22" s="57" t="s">
        <v>73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" si="4">SUM(M22:O22)</f>
        <v>17</v>
      </c>
      <c r="Q22" s="59">
        <f t="shared" ref="Q22" si="5">P22*L22</f>
        <v>51</v>
      </c>
      <c r="R22" s="58" t="str">
        <f t="shared" ref="R22" si="6">IF(AND(Q22&lt;=26),"MINIMO",IF(AND(Q22&gt;=27,Q22&lt;=51),"BAJO",IF(AND(Q22&gt;=52,Q22&lt;=59),"MODERADO",IF(AND(Q22&gt;=60,Q22&lt;=109),"ALTO",IF(AND(Q22&gt;=110,Q22&lt;=160),"EXTREMO",IF(Q22&lt;=0,"FALTAN DATOS"))))))</f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ref="AB22" si="7">IF(AND(AA22&lt;=1),"Aceptable",IF(AND(AA22&lt;=2),"Tolerable",IF(AND(AA22&lt;=3),"Inaceptable",IF(AA22&lt;=0,"FALTAN DATOS"))))</f>
        <v>Aceptable</v>
      </c>
      <c r="AC22" s="57"/>
      <c r="AD22" s="44"/>
    </row>
    <row r="23" spans="1:30" s="46" customFormat="1" ht="134.25" customHeight="1">
      <c r="A23" s="55" t="s">
        <v>115</v>
      </c>
      <c r="B23" s="55" t="s">
        <v>116</v>
      </c>
      <c r="C23" s="56" t="s">
        <v>117</v>
      </c>
      <c r="D23" s="57" t="s">
        <v>103</v>
      </c>
      <c r="E23" s="57" t="s">
        <v>73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ref="P23" si="8">SUM(M23:O23)</f>
        <v>35</v>
      </c>
      <c r="Q23" s="59">
        <f t="shared" ref="Q23" si="9">P23*L23</f>
        <v>70</v>
      </c>
      <c r="R23" s="58" t="str">
        <f t="shared" ref="R23" si="10">IF(AND(Q23&lt;=26),"MINIMO",IF(AND(Q23&gt;=27,Q23&lt;=51),"BAJO",IF(AND(Q23&gt;=52,Q23&lt;=59),"MODERADO",IF(AND(Q23&gt;=60,Q23&lt;=109),"ALTO",IF(AND(Q23&gt;=110,Q23&lt;=160),"EXTREMO",IF(Q23&lt;=0,"FALTAN DATOS"))))))</f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ref="AB23" si="11">IF(AND(AA23&lt;=1),"Aceptable",IF(AND(AA23&lt;=2),"Tolerable",IF(AND(AA23&lt;=3),"Inaceptable",IF(AA23&lt;=0,"FALTAN DATOS"))))</f>
        <v>Aceptable</v>
      </c>
      <c r="AC23" s="57"/>
      <c r="AD23" s="44"/>
    </row>
  </sheetData>
  <autoFilter ref="A9:AD23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1424" priority="8" operator="equal">
      <formula>"INACEPTABLE"</formula>
    </cfRule>
    <cfRule type="cellIs" dxfId="1423" priority="9" operator="equal">
      <formula>"TOLERABLE"</formula>
    </cfRule>
    <cfRule type="cellIs" dxfId="1422" priority="10" operator="equal">
      <formula>"ACEPTABLE"</formula>
    </cfRule>
    <cfRule type="cellIs" dxfId="1421" priority="11" stopIfTrue="1" operator="equal">
      <formula>"MINIMO"</formula>
    </cfRule>
    <cfRule type="cellIs" dxfId="1420" priority="12" stopIfTrue="1" operator="equal">
      <formula>"BAJO"</formula>
    </cfRule>
    <cfRule type="cellIs" dxfId="1419" priority="13" stopIfTrue="1" operator="equal">
      <formula>"MODERADO"</formula>
    </cfRule>
    <cfRule type="cellIs" dxfId="1418" priority="14" stopIfTrue="1" operator="equal">
      <formula>"ALTO"</formula>
    </cfRule>
    <cfRule type="cellIs" dxfId="1417" priority="15" stopIfTrue="1" operator="equal">
      <formula>"EXTREMO"</formula>
    </cfRule>
  </conditionalFormatting>
  <conditionalFormatting sqref="C8:E8">
    <cfRule type="cellIs" dxfId="1416" priority="69" operator="equal">
      <formula>"INACEPTABLE"</formula>
    </cfRule>
    <cfRule type="cellIs" dxfId="1415" priority="70" operator="equal">
      <formula>"TOLERABLE"</formula>
    </cfRule>
    <cfRule type="cellIs" dxfId="1414" priority="71" operator="equal">
      <formula>"ACEPTABLE"</formula>
    </cfRule>
    <cfRule type="cellIs" dxfId="1413" priority="72" stopIfTrue="1" operator="equal">
      <formula>"MINIMO"</formula>
    </cfRule>
    <cfRule type="cellIs" dxfId="1412" priority="73" stopIfTrue="1" operator="equal">
      <formula>"BAJO"</formula>
    </cfRule>
    <cfRule type="cellIs" dxfId="1411" priority="74" stopIfTrue="1" operator="equal">
      <formula>"MODERADO"</formula>
    </cfRule>
    <cfRule type="cellIs" dxfId="1410" priority="75" stopIfTrue="1" operator="equal">
      <formula>"ALTO"</formula>
    </cfRule>
    <cfRule type="cellIs" dxfId="1409" priority="76" stopIfTrue="1" operator="equal">
      <formula>"EXTREMO"</formula>
    </cfRule>
  </conditionalFormatting>
  <conditionalFormatting sqref="F8:F9">
    <cfRule type="cellIs" dxfId="1408" priority="45" operator="equal">
      <formula>"INACEPTABLE"</formula>
    </cfRule>
    <cfRule type="cellIs" dxfId="1407" priority="46" operator="equal">
      <formula>"TOLERABLE"</formula>
    </cfRule>
    <cfRule type="cellIs" dxfId="1406" priority="47" operator="equal">
      <formula>"ACEPTABLE"</formula>
    </cfRule>
    <cfRule type="cellIs" dxfId="1405" priority="48" stopIfTrue="1" operator="equal">
      <formula>"MINIMO"</formula>
    </cfRule>
    <cfRule type="cellIs" dxfId="1404" priority="49" stopIfTrue="1" operator="equal">
      <formula>"BAJO"</formula>
    </cfRule>
    <cfRule type="cellIs" dxfId="1403" priority="50" stopIfTrue="1" operator="equal">
      <formula>"MODERADO"</formula>
    </cfRule>
    <cfRule type="cellIs" dxfId="1402" priority="51" stopIfTrue="1" operator="equal">
      <formula>"ALTO"</formula>
    </cfRule>
    <cfRule type="cellIs" dxfId="1401" priority="52" stopIfTrue="1" operator="equal">
      <formula>"EXTREMO"</formula>
    </cfRule>
  </conditionalFormatting>
  <conditionalFormatting sqref="G9:K9">
    <cfRule type="cellIs" dxfId="1400" priority="37" operator="equal">
      <formula>"INACEPTABLE"</formula>
    </cfRule>
    <cfRule type="cellIs" dxfId="1399" priority="38" operator="equal">
      <formula>"TOLERABLE"</formula>
    </cfRule>
    <cfRule type="cellIs" dxfId="1398" priority="39" operator="equal">
      <formula>"ACEPTABLE"</formula>
    </cfRule>
    <cfRule type="cellIs" dxfId="1397" priority="40" stopIfTrue="1" operator="equal">
      <formula>"MINIMO"</formula>
    </cfRule>
    <cfRule type="cellIs" dxfId="1396" priority="41" stopIfTrue="1" operator="equal">
      <formula>"BAJO"</formula>
    </cfRule>
    <cfRule type="cellIs" dxfId="1395" priority="42" stopIfTrue="1" operator="equal">
      <formula>"MODERADO"</formula>
    </cfRule>
    <cfRule type="cellIs" dxfId="1394" priority="43" stopIfTrue="1" operator="equal">
      <formula>"ALTO"</formula>
    </cfRule>
    <cfRule type="cellIs" dxfId="1393" priority="44" stopIfTrue="1" operator="equal">
      <formula>"EXTREMO"</formula>
    </cfRule>
  </conditionalFormatting>
  <conditionalFormatting sqref="I8">
    <cfRule type="cellIs" dxfId="1392" priority="29" operator="equal">
      <formula>"INACEPTABLE"</formula>
    </cfRule>
    <cfRule type="cellIs" dxfId="1391" priority="30" operator="equal">
      <formula>"TOLERABLE"</formula>
    </cfRule>
    <cfRule type="cellIs" dxfId="1390" priority="31" operator="equal">
      <formula>"ACEPTABLE"</formula>
    </cfRule>
    <cfRule type="cellIs" dxfId="1389" priority="32" stopIfTrue="1" operator="equal">
      <formula>"MINIMO"</formula>
    </cfRule>
    <cfRule type="cellIs" dxfId="1388" priority="33" stopIfTrue="1" operator="equal">
      <formula>"BAJO"</formula>
    </cfRule>
    <cfRule type="cellIs" dxfId="1387" priority="34" stopIfTrue="1" operator="equal">
      <formula>"MODERADO"</formula>
    </cfRule>
    <cfRule type="cellIs" dxfId="1386" priority="35" stopIfTrue="1" operator="equal">
      <formula>"ALTO"</formula>
    </cfRule>
    <cfRule type="cellIs" dxfId="1385" priority="36" stopIfTrue="1" operator="equal">
      <formula>"EXTREMO"</formula>
    </cfRule>
  </conditionalFormatting>
  <conditionalFormatting sqref="L7">
    <cfRule type="cellIs" dxfId="1384" priority="61" operator="equal">
      <formula>"INACEPTABLE"</formula>
    </cfRule>
    <cfRule type="cellIs" dxfId="1383" priority="62" operator="equal">
      <formula>"TOLERABLE"</formula>
    </cfRule>
    <cfRule type="cellIs" dxfId="1382" priority="63" operator="equal">
      <formula>"ACEPTABLE"</formula>
    </cfRule>
    <cfRule type="cellIs" dxfId="1381" priority="64" stopIfTrue="1" operator="equal">
      <formula>"MINIMO"</formula>
    </cfRule>
    <cfRule type="cellIs" dxfId="1380" priority="65" stopIfTrue="1" operator="equal">
      <formula>"BAJO"</formula>
    </cfRule>
    <cfRule type="cellIs" dxfId="1379" priority="66" stopIfTrue="1" operator="equal">
      <formula>"MODERADO"</formula>
    </cfRule>
    <cfRule type="cellIs" dxfId="1378" priority="67" stopIfTrue="1" operator="equal">
      <formula>"ALTO"</formula>
    </cfRule>
    <cfRule type="cellIs" dxfId="1377" priority="68" stopIfTrue="1" operator="equal">
      <formula>"EXTREMO"</formula>
    </cfRule>
  </conditionalFormatting>
  <conditionalFormatting sqref="L8:M8 Y8:AD8">
    <cfRule type="cellIs" dxfId="1376" priority="101" operator="equal">
      <formula>"INACEPTABLE"</formula>
    </cfRule>
    <cfRule type="cellIs" dxfId="1375" priority="102" operator="equal">
      <formula>"TOLERABLE"</formula>
    </cfRule>
    <cfRule type="cellIs" dxfId="1374" priority="103" operator="equal">
      <formula>"ACEPTABLE"</formula>
    </cfRule>
    <cfRule type="cellIs" dxfId="1373" priority="104" stopIfTrue="1" operator="equal">
      <formula>"MINIMO"</formula>
    </cfRule>
    <cfRule type="cellIs" dxfId="1372" priority="105" stopIfTrue="1" operator="equal">
      <formula>"BAJO"</formula>
    </cfRule>
    <cfRule type="cellIs" dxfId="1371" priority="106" stopIfTrue="1" operator="equal">
      <formula>"MODERADO"</formula>
    </cfRule>
    <cfRule type="cellIs" dxfId="1370" priority="107" stopIfTrue="1" operator="equal">
      <formula>"ALTO"</formula>
    </cfRule>
    <cfRule type="cellIs" dxfId="1369" priority="108" stopIfTrue="1" operator="equal">
      <formula>"EXTREMO"</formula>
    </cfRule>
  </conditionalFormatting>
  <conditionalFormatting sqref="M9:P9">
    <cfRule type="cellIs" dxfId="1368" priority="77" operator="equal">
      <formula>"INACEPTABLE"</formula>
    </cfRule>
    <cfRule type="cellIs" dxfId="1367" priority="78" operator="equal">
      <formula>"TOLERABLE"</formula>
    </cfRule>
    <cfRule type="cellIs" dxfId="1366" priority="79" operator="equal">
      <formula>"ACEPTABLE"</formula>
    </cfRule>
    <cfRule type="cellIs" dxfId="1365" priority="80" stopIfTrue="1" operator="equal">
      <formula>"MINIMO"</formula>
    </cfRule>
    <cfRule type="cellIs" dxfId="1364" priority="81" stopIfTrue="1" operator="equal">
      <formula>"BAJO"</formula>
    </cfRule>
    <cfRule type="cellIs" dxfId="1363" priority="82" stopIfTrue="1" operator="equal">
      <formula>"MODERADO"</formula>
    </cfRule>
    <cfRule type="cellIs" dxfId="1362" priority="83" stopIfTrue="1" operator="equal">
      <formula>"ALTO"</formula>
    </cfRule>
    <cfRule type="cellIs" dxfId="1361" priority="84" stopIfTrue="1" operator="equal">
      <formula>"EXTREMO"</formula>
    </cfRule>
  </conditionalFormatting>
  <conditionalFormatting sqref="Q8:S8">
    <cfRule type="cellIs" dxfId="1360" priority="93" operator="equal">
      <formula>"INACEPTABLE"</formula>
    </cfRule>
    <cfRule type="cellIs" dxfId="1359" priority="94" operator="equal">
      <formula>"TOLERABLE"</formula>
    </cfRule>
    <cfRule type="cellIs" dxfId="1358" priority="95" operator="equal">
      <formula>"ACEPTABLE"</formula>
    </cfRule>
    <cfRule type="cellIs" dxfId="1357" priority="96" stopIfTrue="1" operator="equal">
      <formula>"MINIMO"</formula>
    </cfRule>
    <cfRule type="cellIs" dxfId="1356" priority="97" stopIfTrue="1" operator="equal">
      <formula>"BAJO"</formula>
    </cfRule>
    <cfRule type="cellIs" dxfId="1355" priority="98" stopIfTrue="1" operator="equal">
      <formula>"MODERADO"</formula>
    </cfRule>
    <cfRule type="cellIs" dxfId="1354" priority="99" stopIfTrue="1" operator="equal">
      <formula>"ALTO"</formula>
    </cfRule>
    <cfRule type="cellIs" dxfId="1353" priority="100" stopIfTrue="1" operator="equal">
      <formula>"EXTREMO"</formula>
    </cfRule>
  </conditionalFormatting>
  <conditionalFormatting sqref="R10:R23">
    <cfRule type="containsText" dxfId="1352" priority="24" operator="containsText" text="Moderado">
      <formula>NOT(ISERROR(SEARCH("Moderado",R10)))</formula>
    </cfRule>
    <cfRule type="containsText" dxfId="1351" priority="25" operator="containsText" text="Extremo">
      <formula>NOT(ISERROR(SEARCH("Extremo",R10)))</formula>
    </cfRule>
    <cfRule type="containsText" dxfId="1350" priority="26" operator="containsText" text="Alto">
      <formula>NOT(ISERROR(SEARCH("Alto",R10)))</formula>
    </cfRule>
    <cfRule type="containsText" dxfId="1349" priority="27" operator="containsText" text="Bajo">
      <formula>NOT(ISERROR(SEARCH("Bajo",R10)))</formula>
    </cfRule>
    <cfRule type="containsText" dxfId="1348" priority="28" operator="containsText" text="Minimo">
      <formula>NOT(ISERROR(SEARCH("Minimo",R10)))</formula>
    </cfRule>
  </conditionalFormatting>
  <conditionalFormatting sqref="S7">
    <cfRule type="cellIs" dxfId="1347" priority="53" operator="equal">
      <formula>"INACEPTABLE"</formula>
    </cfRule>
    <cfRule type="cellIs" dxfId="1346" priority="54" operator="equal">
      <formula>"TOLERABLE"</formula>
    </cfRule>
    <cfRule type="cellIs" dxfId="1345" priority="55" operator="equal">
      <formula>"ACEPTABLE"</formula>
    </cfRule>
    <cfRule type="cellIs" dxfId="1344" priority="56" stopIfTrue="1" operator="equal">
      <formula>"MINIMO"</formula>
    </cfRule>
    <cfRule type="cellIs" dxfId="1343" priority="57" stopIfTrue="1" operator="equal">
      <formula>"BAJO"</formula>
    </cfRule>
    <cfRule type="cellIs" dxfId="1342" priority="58" stopIfTrue="1" operator="equal">
      <formula>"MODERADO"</formula>
    </cfRule>
    <cfRule type="cellIs" dxfId="1341" priority="59" stopIfTrue="1" operator="equal">
      <formula>"ALTO"</formula>
    </cfRule>
    <cfRule type="cellIs" dxfId="1340" priority="60" stopIfTrue="1" operator="equal">
      <formula>"EXTREMO"</formula>
    </cfRule>
  </conditionalFormatting>
  <conditionalFormatting sqref="S9:X9">
    <cfRule type="cellIs" dxfId="1339" priority="85" operator="equal">
      <formula>"INACEPTABLE"</formula>
    </cfRule>
    <cfRule type="cellIs" dxfId="1338" priority="86" operator="equal">
      <formula>"TOLERABLE"</formula>
    </cfRule>
    <cfRule type="cellIs" dxfId="1337" priority="87" operator="equal">
      <formula>"ACEPTABLE"</formula>
    </cfRule>
    <cfRule type="cellIs" dxfId="1336" priority="88" stopIfTrue="1" operator="equal">
      <formula>"MINIMO"</formula>
    </cfRule>
    <cfRule type="cellIs" dxfId="1335" priority="89" stopIfTrue="1" operator="equal">
      <formula>"BAJO"</formula>
    </cfRule>
    <cfRule type="cellIs" dxfId="1334" priority="90" stopIfTrue="1" operator="equal">
      <formula>"MODERADO"</formula>
    </cfRule>
    <cfRule type="cellIs" dxfId="1333" priority="91" stopIfTrue="1" operator="equal">
      <formula>"ALTO"</formula>
    </cfRule>
    <cfRule type="cellIs" dxfId="1332" priority="92" stopIfTrue="1" operator="equal">
      <formula>"EXTREMO"</formula>
    </cfRule>
  </conditionalFormatting>
  <conditionalFormatting sqref="AB10:AB13 AB21:AB23">
    <cfRule type="containsText" dxfId="1331" priority="17" operator="containsText" text="Inaceptable">
      <formula>NOT(ISERROR(SEARCH("Inaceptable",AB10)))</formula>
    </cfRule>
    <cfRule type="containsText" dxfId="1330" priority="18" operator="containsText" text="Aceptable">
      <formula>NOT(ISERROR(SEARCH("Aceptable",AB10)))</formula>
    </cfRule>
    <cfRule type="cellIs" dxfId="1329" priority="19" operator="lessThanOrEqual">
      <formula>1</formula>
    </cfRule>
    <cfRule type="containsText" dxfId="1328" priority="20" operator="containsText" text="Aceptable">
      <formula>NOT(ISERROR(SEARCH("Aceptable",AB10)))</formula>
    </cfRule>
    <cfRule type="containsText" dxfId="1327" priority="21" operator="containsText" text="Tolerable">
      <formula>NOT(ISERROR(SEARCH("Tolerable",AB10)))</formula>
    </cfRule>
    <cfRule type="containsText" dxfId="1326" priority="23" operator="containsText" text="Inaceptable">
      <formula>NOT(ISERROR(SEARCH("Inaceptable",AB10)))</formula>
    </cfRule>
  </conditionalFormatting>
  <conditionalFormatting sqref="AB11:AB13 AB21:AB23">
    <cfRule type="containsText" dxfId="1325" priority="16" operator="containsText" text="Tolerable">
      <formula>NOT(ISERROR(SEARCH("Tolerable",AB11)))</formula>
    </cfRule>
  </conditionalFormatting>
  <conditionalFormatting sqref="AB12 AB21:AB23">
    <cfRule type="containsText" dxfId="1324" priority="22" operator="containsText" text="Aceptable">
      <formula>NOT(ISERROR(SEARCH("Aceptable",AB12)))</formula>
    </cfRule>
  </conditionalFormatting>
  <conditionalFormatting sqref="AB17:AB18">
    <cfRule type="containsText" dxfId="1323" priority="1" operator="containsText" text="Tolerable">
      <formula>NOT(ISERROR(SEARCH("Tolerable",AB17)))</formula>
    </cfRule>
    <cfRule type="containsText" dxfId="1322" priority="2" operator="containsText" text="Inaceptable">
      <formula>NOT(ISERROR(SEARCH("Inaceptable",AB17)))</formula>
    </cfRule>
    <cfRule type="containsText" dxfId="1321" priority="3" operator="containsText" text="Aceptable">
      <formula>NOT(ISERROR(SEARCH("Aceptable",AB17)))</formula>
    </cfRule>
    <cfRule type="cellIs" dxfId="1320" priority="4" operator="lessThanOrEqual">
      <formula>1</formula>
    </cfRule>
    <cfRule type="containsText" dxfId="1319" priority="5" operator="containsText" text="Aceptable">
      <formula>NOT(ISERROR(SEARCH("Aceptable",AB17)))</formula>
    </cfRule>
    <cfRule type="containsText" dxfId="1318" priority="6" operator="containsText" text="Tolerable">
      <formula>NOT(ISERROR(SEARCH("Tolerable",AB17)))</formula>
    </cfRule>
    <cfRule type="containsText" dxfId="1317" priority="7" operator="containsText" text="Inaceptable">
      <formula>NOT(ISERROR(SEARCH("Inaceptable",AB17)))</formula>
    </cfRule>
  </conditionalFormatting>
  <dataValidations count="22">
    <dataValidation allowBlank="1" showInputMessage="1" showErrorMessage="1" prompt="Ir a pestaña de SEVERIDAD_x000a_Impacto dentro de la organización que genera la actividad." sqref="M8 M9:P9" xr:uid="{D14F8E4D-11AB-4E18-BC13-80A587457B08}"/>
    <dataValidation allowBlank="1" showInputMessage="1" showErrorMessage="1" prompt="Controles Administrativos" sqref="X9" xr:uid="{74A30722-61AF-46A7-AE27-A692AFC530FC}"/>
    <dataValidation allowBlank="1" showInputMessage="1" showErrorMessage="1" prompt="Controles de Ingeniería" sqref="W9" xr:uid="{BAC309E4-A5EA-48B8-ACA3-660955334116}"/>
    <dataValidation allowBlank="1" showInputMessage="1" showErrorMessage="1" prompt="Reciclar" sqref="V9" xr:uid="{87984C13-297A-4A79-88EB-91B0264EEE4A}"/>
    <dataValidation allowBlank="1" showInputMessage="1" showErrorMessage="1" prompt="Reusar" sqref="U9" xr:uid="{119D3441-44A7-4BEA-8752-5EE3B7BE046A}"/>
    <dataValidation allowBlank="1" showInputMessage="1" showErrorMessage="1" prompt="Reducir" sqref="T9" xr:uid="{FDBD4776-8151-4A09-9A59-8C83994D5056}"/>
    <dataValidation allowBlank="1" showInputMessage="1" showErrorMessage="1" prompt="Eliminar" sqref="S9" xr:uid="{469DC5AE-07BF-4073-93EB-338B3842E2C8}"/>
    <dataValidation allowBlank="1" showInputMessage="1" showErrorMessage="1" prompt="Clasificación de la actividad" sqref="H9" xr:uid="{0A373172-1D8C-4DB4-BC73-99E17A0E70BC}"/>
    <dataValidation allowBlank="1" showInputMessage="1" showErrorMessage="1" prompt="Cantidad de veces que se realizar la actividad" sqref="D8" xr:uid="{76EEE42A-D015-4525-9F37-437A7F64DB89}"/>
    <dataValidation allowBlank="1" showInputMessage="1" showErrorMessage="1" prompt="Seleccione el tipo de actividad que genera los reciduos " sqref="E8" xr:uid="{28A885A4-6877-4B47-B376-E591EC2AC131}"/>
    <dataValidation type="list" allowBlank="1" showInputMessage="1" showErrorMessage="1" sqref="M7:P7" xr:uid="{F65A2DF3-D00D-4BF5-9DD3-A4AF38422C12}">
      <formula1>#REF!</formula1>
    </dataValidation>
    <dataValidation allowBlank="1" showInputMessage="1" showErrorMessage="1" prompt="Ir a pestaña de PROBABILIDAD_x000a_Probabilidad de la actividad." sqref="L8" xr:uid="{E9C58914-91D4-42B9-9E11-FEF3836AE40B}"/>
    <dataValidation allowBlank="1" showInputMessage="1" showErrorMessage="1" prompt="Registros (evidencia) que soporta el cumplimiento del Punto de Control." sqref="Y8" xr:uid="{0534CB91-E822-492B-AEA3-F68527FD311D}"/>
    <dataValidation allowBlank="1" showInputMessage="1" showErrorMessage="1" prompt="Proceso encargado de garantizar que el Punto de Control se cumpla." sqref="Z8" xr:uid="{661C4662-5B8C-45AE-8B44-E6CD407D5E60}"/>
    <dataValidation allowBlank="1" showInputMessage="1" showErrorMessage="1" prompt="Acciones a ser realizadas con el fin de llevar la valoracion del riesgo vs el control a nivel aceptable." sqref="AC8" xr:uid="{AE1E5F50-1D9C-4537-A18A-1BD6B6981CA2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05C71C37-A447-485B-AA2A-FB20107BDACB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D896972F-F309-4A55-8807-736359BBAEAB}"/>
    <dataValidation allowBlank="1" showInputMessage="1" showErrorMessage="1" prompt="Severidad &amp; Probabilidad de que se materialice la consecuencia." sqref="R8" xr:uid="{72FFAF93-DCAC-41E1-B674-32E51C07AB91}"/>
    <dataValidation allowBlank="1" showInputMessage="1" showErrorMessage="1" prompt="Resultado de la probabilidad y la severidad." sqref="Q8" xr:uid="{FC9DCE75-7220-4C37-992B-730CB9012093}"/>
    <dataValidation allowBlank="1" showInputMessage="1" showErrorMessage="1" prompt="Acciones o controles que previenen y/o reducen que las causas o consecuencias se materialicen._x000a_(Marque con una &quot;X&quot;)" sqref="S8:X8" xr:uid="{69A06CAC-F97E-4018-9D6D-8AC03603AFF3}"/>
    <dataValidation allowBlank="1" showInputMessage="1" showErrorMessage="1" prompt="Establecer las actividades del proceso a ser analizadas." sqref="C8" xr:uid="{0F8D90C2-2103-4E8B-B27D-0C277C1A467D}"/>
    <dataValidation allowBlank="1" showInputMessage="1" showErrorMessage="1" prompt="Ir a pestaña de VAL CONTROL" sqref="AA8" xr:uid="{D7AE1D49-415D-477E-85AE-2C31E5BE4FED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66DBAD76-5242-4513-88B8-9EBA116F227B}">
          <x14:formula1>
            <xm:f>'Severidad '!$A$4:$A$19</xm:f>
          </x14:formula1>
          <xm:sqref>M16</xm:sqref>
        </x14:dataValidation>
        <x14:dataValidation type="list" allowBlank="1" showInputMessage="1" showErrorMessage="1" xr:uid="{C1BB0AB3-AB19-4F7D-8C5D-130CA8E8B7B2}">
          <x14:formula1>
            <xm:f>'Severidad '!$F$4:$F$15</xm:f>
          </x14:formula1>
          <xm:sqref>O10:O20</xm:sqref>
        </x14:dataValidation>
        <x14:dataValidation type="list" allowBlank="1" showInputMessage="1" showErrorMessage="1" xr:uid="{DBDED9FC-E118-4F72-A182-99D00E0F3C53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E56203EC-FB38-4E1A-88A5-2728542C817F}">
          <x14:formula1>
            <xm:f>'Probabilidad '!$E$16:$E$18</xm:f>
          </x14:formula1>
          <xm:sqref>AA10:AA23</xm:sqref>
        </x14:dataValidation>
        <x14:dataValidation type="list" allowBlank="1" showInputMessage="1" showErrorMessage="1" xr:uid="{8DC5165B-BDE7-48E2-A4C9-202CBEB81BC3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7845A264-56EA-4957-BE14-6FDAB325314C}">
          <x14:formula1>
            <xm:f>'IA-CO'!$G$4:$G$25</xm:f>
          </x14:formula1>
          <xm:sqref>J10:J23</xm:sqref>
        </x14:dataValidation>
        <x14:dataValidation type="list" allowBlank="1" showInputMessage="1" showErrorMessage="1" xr:uid="{D6C52514-C771-4003-88E5-97A84DCC155B}">
          <x14:formula1>
            <xm:f>'IA-CO'!$F$4:$F$24</xm:f>
          </x14:formula1>
          <xm:sqref>I10:I23</xm:sqref>
        </x14:dataValidation>
        <x14:dataValidation type="list" allowBlank="1" showInputMessage="1" showErrorMessage="1" xr:uid="{70093B05-7BB2-43B9-A441-04587D4406A0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09F32D85-66F9-4031-AFA3-1F5D14F9E85B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7976BABD-D591-41C8-9509-B8CAACD3A3F0}">
          <x14:formula1>
            <xm:f>'IA-CO'!$G$29:$G$31</xm:f>
          </x14:formula1>
          <xm:sqref>E10:E23</xm:sqref>
        </x14:dataValidation>
        <x14:dataValidation type="list" allowBlank="1" showInputMessage="1" showErrorMessage="1" xr:uid="{BFD94C53-B77D-4CB1-A995-DD33AC3C3880}">
          <x14:formula1>
            <xm:f>'IA-CO'!$F$29:$F$31</xm:f>
          </x14:formula1>
          <xm:sqref>D10:D23</xm:sqref>
        </x14:dataValidation>
        <x14:dataValidation type="list" allowBlank="1" showInputMessage="1" showErrorMessage="1" xr:uid="{95E2BF49-8E42-4E00-AE1C-3B873E55CDB9}">
          <x14:formula1>
            <xm:f>'Severidad '!$D$4:$D$15</xm:f>
          </x14:formula1>
          <xm:sqref>N10:N20 N21:O23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92E1-483F-4B46-9F8F-6019EF149DB5}">
  <dimension ref="A1:AD23"/>
  <sheetViews>
    <sheetView topLeftCell="A3" zoomScale="40" zoomScaleNormal="40" workbookViewId="0">
      <selection activeCell="C6" sqref="C6:AD6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55" t="s">
        <v>118</v>
      </c>
      <c r="B10" s="55" t="s">
        <v>119</v>
      </c>
      <c r="C10" s="56" t="s">
        <v>120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46" customFormat="1" ht="134.25" customHeight="1">
      <c r="A11" s="55" t="s">
        <v>118</v>
      </c>
      <c r="B11" s="55" t="s">
        <v>119</v>
      </c>
      <c r="C11" s="56" t="s">
        <v>120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18" si="3">IF(AND(AA11&lt;=1),"Aceptable",IF(AND(AA11&lt;=2),"Tolerable",IF(AND(AA11&lt;=3),"Inaceptable",IF(AA11&lt;=0,"FALTAN DATOS"))))</f>
        <v>Aceptable</v>
      </c>
      <c r="AC11" s="57"/>
      <c r="AD11" s="57"/>
    </row>
    <row r="12" spans="1:30" s="46" customFormat="1" ht="134.25" customHeight="1">
      <c r="A12" s="55" t="s">
        <v>118</v>
      </c>
      <c r="B12" s="55" t="s">
        <v>119</v>
      </c>
      <c r="C12" s="56" t="s">
        <v>120</v>
      </c>
      <c r="D12" s="57" t="s">
        <v>103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46" customFormat="1" ht="134.25" customHeight="1">
      <c r="A13" s="55" t="s">
        <v>118</v>
      </c>
      <c r="B13" s="55" t="s">
        <v>119</v>
      </c>
      <c r="C13" s="56" t="s">
        <v>120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46" customFormat="1" ht="134.25" customHeight="1">
      <c r="A14" s="55" t="s">
        <v>118</v>
      </c>
      <c r="B14" s="55" t="s">
        <v>119</v>
      </c>
      <c r="C14" s="56" t="s">
        <v>120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4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56</v>
      </c>
      <c r="R14" s="58" t="str">
        <f t="shared" si="2"/>
        <v>MODERADO</v>
      </c>
      <c r="S14" s="58"/>
      <c r="T14" s="58" t="s">
        <v>60</v>
      </c>
      <c r="U14" s="58"/>
      <c r="V14" s="58" t="s">
        <v>60</v>
      </c>
      <c r="W14" s="58"/>
      <c r="X14" s="58" t="s">
        <v>60</v>
      </c>
      <c r="Y14" s="58" t="s">
        <v>121</v>
      </c>
      <c r="Z14" s="58" t="s">
        <v>122</v>
      </c>
      <c r="AA14" s="58">
        <v>1</v>
      </c>
      <c r="AB14" s="57" t="str">
        <f t="shared" si="3"/>
        <v>Aceptable</v>
      </c>
      <c r="AC14" s="57"/>
      <c r="AD14" s="57"/>
    </row>
    <row r="15" spans="1:30" s="46" customFormat="1" ht="134.25" customHeight="1">
      <c r="A15" s="55" t="s">
        <v>118</v>
      </c>
      <c r="B15" s="55" t="s">
        <v>119</v>
      </c>
      <c r="C15" s="56" t="s">
        <v>120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46" customFormat="1" ht="134.25" customHeight="1">
      <c r="A16" s="55" t="s">
        <v>118</v>
      </c>
      <c r="B16" s="55" t="s">
        <v>119</v>
      </c>
      <c r="C16" s="56" t="s">
        <v>120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46" customFormat="1" ht="134.25" customHeight="1">
      <c r="A17" s="55" t="s">
        <v>118</v>
      </c>
      <c r="B17" s="55" t="s">
        <v>119</v>
      </c>
      <c r="C17" s="56" t="s">
        <v>120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46" customFormat="1" ht="134.25" customHeight="1">
      <c r="A18" s="55" t="s">
        <v>118</v>
      </c>
      <c r="B18" s="55" t="s">
        <v>119</v>
      </c>
      <c r="C18" s="56" t="s">
        <v>120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46" customFormat="1" ht="151.5" customHeight="1">
      <c r="A19" s="55" t="s">
        <v>118</v>
      </c>
      <c r="B19" s="55" t="s">
        <v>119</v>
      </c>
      <c r="C19" s="56" t="s">
        <v>120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46" customFormat="1" ht="134.25" customHeight="1">
      <c r="A20" s="55" t="s">
        <v>118</v>
      </c>
      <c r="B20" s="55" t="s">
        <v>119</v>
      </c>
      <c r="C20" s="56" t="s">
        <v>120</v>
      </c>
      <c r="D20" s="57" t="s">
        <v>100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s="46" customFormat="1" ht="134.25" customHeight="1">
      <c r="A21" s="55" t="s">
        <v>118</v>
      </c>
      <c r="B21" s="55" t="s">
        <v>119</v>
      </c>
      <c r="C21" s="56" t="s">
        <v>120</v>
      </c>
      <c r="D21" s="57" t="s">
        <v>103</v>
      </c>
      <c r="E21" s="57" t="s">
        <v>73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ref="AB21:AB23" si="4">IF(AND(AA21&lt;=1),"Aceptable",IF(AND(AA21&lt;=2),"Tolerable",IF(AND(AA21&lt;=3),"Inaceptable",IF(AA21&lt;=0,"FALTAN DATOS"))))</f>
        <v>Aceptable</v>
      </c>
      <c r="AC21" s="57"/>
      <c r="AD21" s="44"/>
    </row>
    <row r="22" spans="1:30" s="46" customFormat="1" ht="134.25" customHeight="1">
      <c r="A22" s="55" t="s">
        <v>118</v>
      </c>
      <c r="B22" s="55" t="s">
        <v>119</v>
      </c>
      <c r="C22" s="56" t="s">
        <v>120</v>
      </c>
      <c r="D22" s="92" t="s">
        <v>100</v>
      </c>
      <c r="E22" s="57" t="s">
        <v>73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5">SUM(M22:O22)</f>
        <v>17</v>
      </c>
      <c r="Q22" s="59">
        <f t="shared" ref="Q22:Q23" si="6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4"/>
        <v>Aceptable</v>
      </c>
      <c r="AC22" s="57"/>
      <c r="AD22" s="44"/>
    </row>
    <row r="23" spans="1:30" s="46" customFormat="1" ht="134.25" customHeight="1">
      <c r="A23" s="55" t="s">
        <v>118</v>
      </c>
      <c r="B23" s="55" t="s">
        <v>119</v>
      </c>
      <c r="C23" s="56" t="s">
        <v>120</v>
      </c>
      <c r="D23" s="57" t="s">
        <v>103</v>
      </c>
      <c r="E23" s="57" t="s">
        <v>73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5"/>
        <v>35</v>
      </c>
      <c r="Q23" s="59">
        <f t="shared" si="6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4"/>
        <v>Aceptable</v>
      </c>
      <c r="AC23" s="57"/>
      <c r="AD23" s="44"/>
    </row>
  </sheetData>
  <autoFilter ref="A9:AD21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1316" priority="35" operator="equal">
      <formula>"INACEPTABLE"</formula>
    </cfRule>
    <cfRule type="cellIs" dxfId="1315" priority="36" operator="equal">
      <formula>"TOLERABLE"</formula>
    </cfRule>
    <cfRule type="cellIs" dxfId="1314" priority="37" operator="equal">
      <formula>"ACEPTABLE"</formula>
    </cfRule>
    <cfRule type="cellIs" dxfId="1313" priority="38" stopIfTrue="1" operator="equal">
      <formula>"MINIMO"</formula>
    </cfRule>
    <cfRule type="cellIs" dxfId="1312" priority="39" stopIfTrue="1" operator="equal">
      <formula>"BAJO"</formula>
    </cfRule>
    <cfRule type="cellIs" dxfId="1311" priority="40" stopIfTrue="1" operator="equal">
      <formula>"MODERADO"</formula>
    </cfRule>
    <cfRule type="cellIs" dxfId="1310" priority="41" stopIfTrue="1" operator="equal">
      <formula>"ALTO"</formula>
    </cfRule>
    <cfRule type="cellIs" dxfId="1309" priority="42" stopIfTrue="1" operator="equal">
      <formula>"EXTREMO"</formula>
    </cfRule>
  </conditionalFormatting>
  <conditionalFormatting sqref="C8:E8">
    <cfRule type="cellIs" dxfId="1308" priority="96" operator="equal">
      <formula>"INACEPTABLE"</formula>
    </cfRule>
    <cfRule type="cellIs" dxfId="1307" priority="97" operator="equal">
      <formula>"TOLERABLE"</formula>
    </cfRule>
    <cfRule type="cellIs" dxfId="1306" priority="98" operator="equal">
      <formula>"ACEPTABLE"</formula>
    </cfRule>
    <cfRule type="cellIs" dxfId="1305" priority="99" stopIfTrue="1" operator="equal">
      <formula>"MINIMO"</formula>
    </cfRule>
    <cfRule type="cellIs" dxfId="1304" priority="100" stopIfTrue="1" operator="equal">
      <formula>"BAJO"</formula>
    </cfRule>
    <cfRule type="cellIs" dxfId="1303" priority="101" stopIfTrue="1" operator="equal">
      <formula>"MODERADO"</formula>
    </cfRule>
    <cfRule type="cellIs" dxfId="1302" priority="102" stopIfTrue="1" operator="equal">
      <formula>"ALTO"</formula>
    </cfRule>
    <cfRule type="cellIs" dxfId="1301" priority="103" stopIfTrue="1" operator="equal">
      <formula>"EXTREMO"</formula>
    </cfRule>
  </conditionalFormatting>
  <conditionalFormatting sqref="F8:F9">
    <cfRule type="cellIs" dxfId="1300" priority="72" operator="equal">
      <formula>"INACEPTABLE"</formula>
    </cfRule>
    <cfRule type="cellIs" dxfId="1299" priority="73" operator="equal">
      <formula>"TOLERABLE"</formula>
    </cfRule>
    <cfRule type="cellIs" dxfId="1298" priority="74" operator="equal">
      <formula>"ACEPTABLE"</formula>
    </cfRule>
    <cfRule type="cellIs" dxfId="1297" priority="75" stopIfTrue="1" operator="equal">
      <formula>"MINIMO"</formula>
    </cfRule>
    <cfRule type="cellIs" dxfId="1296" priority="76" stopIfTrue="1" operator="equal">
      <formula>"BAJO"</formula>
    </cfRule>
    <cfRule type="cellIs" dxfId="1295" priority="77" stopIfTrue="1" operator="equal">
      <formula>"MODERADO"</formula>
    </cfRule>
    <cfRule type="cellIs" dxfId="1294" priority="78" stopIfTrue="1" operator="equal">
      <formula>"ALTO"</formula>
    </cfRule>
    <cfRule type="cellIs" dxfId="1293" priority="79" stopIfTrue="1" operator="equal">
      <formula>"EXTREMO"</formula>
    </cfRule>
  </conditionalFormatting>
  <conditionalFormatting sqref="G9:K9">
    <cfRule type="cellIs" dxfId="1292" priority="64" operator="equal">
      <formula>"INACEPTABLE"</formula>
    </cfRule>
    <cfRule type="cellIs" dxfId="1291" priority="65" operator="equal">
      <formula>"TOLERABLE"</formula>
    </cfRule>
    <cfRule type="cellIs" dxfId="1290" priority="66" operator="equal">
      <formula>"ACEPTABLE"</formula>
    </cfRule>
    <cfRule type="cellIs" dxfId="1289" priority="67" stopIfTrue="1" operator="equal">
      <formula>"MINIMO"</formula>
    </cfRule>
    <cfRule type="cellIs" dxfId="1288" priority="68" stopIfTrue="1" operator="equal">
      <formula>"BAJO"</formula>
    </cfRule>
    <cfRule type="cellIs" dxfId="1287" priority="69" stopIfTrue="1" operator="equal">
      <formula>"MODERADO"</formula>
    </cfRule>
    <cfRule type="cellIs" dxfId="1286" priority="70" stopIfTrue="1" operator="equal">
      <formula>"ALTO"</formula>
    </cfRule>
    <cfRule type="cellIs" dxfId="1285" priority="71" stopIfTrue="1" operator="equal">
      <formula>"EXTREMO"</formula>
    </cfRule>
  </conditionalFormatting>
  <conditionalFormatting sqref="I8">
    <cfRule type="cellIs" dxfId="1284" priority="56" operator="equal">
      <formula>"INACEPTABLE"</formula>
    </cfRule>
    <cfRule type="cellIs" dxfId="1283" priority="57" operator="equal">
      <formula>"TOLERABLE"</formula>
    </cfRule>
    <cfRule type="cellIs" dxfId="1282" priority="58" operator="equal">
      <formula>"ACEPTABLE"</formula>
    </cfRule>
    <cfRule type="cellIs" dxfId="1281" priority="59" stopIfTrue="1" operator="equal">
      <formula>"MINIMO"</formula>
    </cfRule>
    <cfRule type="cellIs" dxfId="1280" priority="60" stopIfTrue="1" operator="equal">
      <formula>"BAJO"</formula>
    </cfRule>
    <cfRule type="cellIs" dxfId="1279" priority="61" stopIfTrue="1" operator="equal">
      <formula>"MODERADO"</formula>
    </cfRule>
    <cfRule type="cellIs" dxfId="1278" priority="62" stopIfTrue="1" operator="equal">
      <formula>"ALTO"</formula>
    </cfRule>
    <cfRule type="cellIs" dxfId="1277" priority="63" stopIfTrue="1" operator="equal">
      <formula>"EXTREMO"</formula>
    </cfRule>
  </conditionalFormatting>
  <conditionalFormatting sqref="L7">
    <cfRule type="cellIs" dxfId="1276" priority="88" operator="equal">
      <formula>"INACEPTABLE"</formula>
    </cfRule>
    <cfRule type="cellIs" dxfId="1275" priority="89" operator="equal">
      <formula>"TOLERABLE"</formula>
    </cfRule>
    <cfRule type="cellIs" dxfId="1274" priority="90" operator="equal">
      <formula>"ACEPTABLE"</formula>
    </cfRule>
    <cfRule type="cellIs" dxfId="1273" priority="91" stopIfTrue="1" operator="equal">
      <formula>"MINIMO"</formula>
    </cfRule>
    <cfRule type="cellIs" dxfId="1272" priority="92" stopIfTrue="1" operator="equal">
      <formula>"BAJO"</formula>
    </cfRule>
    <cfRule type="cellIs" dxfId="1271" priority="93" stopIfTrue="1" operator="equal">
      <formula>"MODERADO"</formula>
    </cfRule>
    <cfRule type="cellIs" dxfId="1270" priority="94" stopIfTrue="1" operator="equal">
      <formula>"ALTO"</formula>
    </cfRule>
    <cfRule type="cellIs" dxfId="1269" priority="95" stopIfTrue="1" operator="equal">
      <formula>"EXTREMO"</formula>
    </cfRule>
  </conditionalFormatting>
  <conditionalFormatting sqref="L8:M8 Y8:AD8">
    <cfRule type="cellIs" dxfId="1268" priority="128" operator="equal">
      <formula>"INACEPTABLE"</formula>
    </cfRule>
    <cfRule type="cellIs" dxfId="1267" priority="129" operator="equal">
      <formula>"TOLERABLE"</formula>
    </cfRule>
    <cfRule type="cellIs" dxfId="1266" priority="130" operator="equal">
      <formula>"ACEPTABLE"</formula>
    </cfRule>
    <cfRule type="cellIs" dxfId="1265" priority="131" stopIfTrue="1" operator="equal">
      <formula>"MINIMO"</formula>
    </cfRule>
    <cfRule type="cellIs" dxfId="1264" priority="132" stopIfTrue="1" operator="equal">
      <formula>"BAJO"</formula>
    </cfRule>
    <cfRule type="cellIs" dxfId="1263" priority="133" stopIfTrue="1" operator="equal">
      <formula>"MODERADO"</formula>
    </cfRule>
    <cfRule type="cellIs" dxfId="1262" priority="134" stopIfTrue="1" operator="equal">
      <formula>"ALTO"</formula>
    </cfRule>
    <cfRule type="cellIs" dxfId="1261" priority="135" stopIfTrue="1" operator="equal">
      <formula>"EXTREMO"</formula>
    </cfRule>
  </conditionalFormatting>
  <conditionalFormatting sqref="M9:P9">
    <cfRule type="cellIs" dxfId="1260" priority="104" operator="equal">
      <formula>"INACEPTABLE"</formula>
    </cfRule>
    <cfRule type="cellIs" dxfId="1259" priority="105" operator="equal">
      <formula>"TOLERABLE"</formula>
    </cfRule>
    <cfRule type="cellIs" dxfId="1258" priority="106" operator="equal">
      <formula>"ACEPTABLE"</formula>
    </cfRule>
    <cfRule type="cellIs" dxfId="1257" priority="107" stopIfTrue="1" operator="equal">
      <formula>"MINIMO"</formula>
    </cfRule>
    <cfRule type="cellIs" dxfId="1256" priority="108" stopIfTrue="1" operator="equal">
      <formula>"BAJO"</formula>
    </cfRule>
    <cfRule type="cellIs" dxfId="1255" priority="109" stopIfTrue="1" operator="equal">
      <formula>"MODERADO"</formula>
    </cfRule>
    <cfRule type="cellIs" dxfId="1254" priority="110" stopIfTrue="1" operator="equal">
      <formula>"ALTO"</formula>
    </cfRule>
    <cfRule type="cellIs" dxfId="1253" priority="111" stopIfTrue="1" operator="equal">
      <formula>"EXTREMO"</formula>
    </cfRule>
  </conditionalFormatting>
  <conditionalFormatting sqref="Q8:S8">
    <cfRule type="cellIs" dxfId="1252" priority="120" operator="equal">
      <formula>"INACEPTABLE"</formula>
    </cfRule>
    <cfRule type="cellIs" dxfId="1251" priority="121" operator="equal">
      <formula>"TOLERABLE"</formula>
    </cfRule>
    <cfRule type="cellIs" dxfId="1250" priority="122" operator="equal">
      <formula>"ACEPTABLE"</formula>
    </cfRule>
    <cfRule type="cellIs" dxfId="1249" priority="123" stopIfTrue="1" operator="equal">
      <formula>"MINIMO"</formula>
    </cfRule>
    <cfRule type="cellIs" dxfId="1248" priority="124" stopIfTrue="1" operator="equal">
      <formula>"BAJO"</formula>
    </cfRule>
    <cfRule type="cellIs" dxfId="1247" priority="125" stopIfTrue="1" operator="equal">
      <formula>"MODERADO"</formula>
    </cfRule>
    <cfRule type="cellIs" dxfId="1246" priority="126" stopIfTrue="1" operator="equal">
      <formula>"ALTO"</formula>
    </cfRule>
    <cfRule type="cellIs" dxfId="1245" priority="127" stopIfTrue="1" operator="equal">
      <formula>"EXTREMO"</formula>
    </cfRule>
  </conditionalFormatting>
  <conditionalFormatting sqref="R10:R23">
    <cfRule type="containsText" dxfId="1244" priority="51" operator="containsText" text="Moderado">
      <formula>NOT(ISERROR(SEARCH("Moderado",R10)))</formula>
    </cfRule>
    <cfRule type="containsText" dxfId="1243" priority="52" operator="containsText" text="Extremo">
      <formula>NOT(ISERROR(SEARCH("Extremo",R10)))</formula>
    </cfRule>
    <cfRule type="containsText" dxfId="1242" priority="53" operator="containsText" text="Alto">
      <formula>NOT(ISERROR(SEARCH("Alto",R10)))</formula>
    </cfRule>
    <cfRule type="containsText" dxfId="1241" priority="54" operator="containsText" text="Bajo">
      <formula>NOT(ISERROR(SEARCH("Bajo",R10)))</formula>
    </cfRule>
    <cfRule type="containsText" dxfId="1240" priority="55" operator="containsText" text="Minimo">
      <formula>NOT(ISERROR(SEARCH("Minimo",R10)))</formula>
    </cfRule>
  </conditionalFormatting>
  <conditionalFormatting sqref="S7">
    <cfRule type="cellIs" dxfId="1239" priority="80" operator="equal">
      <formula>"INACEPTABLE"</formula>
    </cfRule>
    <cfRule type="cellIs" dxfId="1238" priority="81" operator="equal">
      <formula>"TOLERABLE"</formula>
    </cfRule>
    <cfRule type="cellIs" dxfId="1237" priority="82" operator="equal">
      <formula>"ACEPTABLE"</formula>
    </cfRule>
    <cfRule type="cellIs" dxfId="1236" priority="83" stopIfTrue="1" operator="equal">
      <formula>"MINIMO"</formula>
    </cfRule>
    <cfRule type="cellIs" dxfId="1235" priority="84" stopIfTrue="1" operator="equal">
      <formula>"BAJO"</formula>
    </cfRule>
    <cfRule type="cellIs" dxfId="1234" priority="85" stopIfTrue="1" operator="equal">
      <formula>"MODERADO"</formula>
    </cfRule>
    <cfRule type="cellIs" dxfId="1233" priority="86" stopIfTrue="1" operator="equal">
      <formula>"ALTO"</formula>
    </cfRule>
    <cfRule type="cellIs" dxfId="1232" priority="87" stopIfTrue="1" operator="equal">
      <formula>"EXTREMO"</formula>
    </cfRule>
  </conditionalFormatting>
  <conditionalFormatting sqref="S9:X9">
    <cfRule type="cellIs" dxfId="1231" priority="112" operator="equal">
      <formula>"INACEPTABLE"</formula>
    </cfRule>
    <cfRule type="cellIs" dxfId="1230" priority="113" operator="equal">
      <formula>"TOLERABLE"</formula>
    </cfRule>
    <cfRule type="cellIs" dxfId="1229" priority="114" operator="equal">
      <formula>"ACEPTABLE"</formula>
    </cfRule>
    <cfRule type="cellIs" dxfId="1228" priority="115" stopIfTrue="1" operator="equal">
      <formula>"MINIMO"</formula>
    </cfRule>
    <cfRule type="cellIs" dxfId="1227" priority="116" stopIfTrue="1" operator="equal">
      <formula>"BAJO"</formula>
    </cfRule>
    <cfRule type="cellIs" dxfId="1226" priority="117" stopIfTrue="1" operator="equal">
      <formula>"MODERADO"</formula>
    </cfRule>
    <cfRule type="cellIs" dxfId="1225" priority="118" stopIfTrue="1" operator="equal">
      <formula>"ALTO"</formula>
    </cfRule>
    <cfRule type="cellIs" dxfId="1224" priority="119" stopIfTrue="1" operator="equal">
      <formula>"EXTREMO"</formula>
    </cfRule>
  </conditionalFormatting>
  <conditionalFormatting sqref="AB10:AB14 AB21:AB23">
    <cfRule type="containsText" dxfId="1223" priority="44" operator="containsText" text="Inaceptable">
      <formula>NOT(ISERROR(SEARCH("Inaceptable",AB10)))</formula>
    </cfRule>
    <cfRule type="containsText" dxfId="1222" priority="45" operator="containsText" text="Aceptable">
      <formula>NOT(ISERROR(SEARCH("Aceptable",AB10)))</formula>
    </cfRule>
    <cfRule type="cellIs" dxfId="1221" priority="46" operator="lessThanOrEqual">
      <formula>1</formula>
    </cfRule>
    <cfRule type="containsText" dxfId="1220" priority="47" operator="containsText" text="Aceptable">
      <formula>NOT(ISERROR(SEARCH("Aceptable",AB10)))</formula>
    </cfRule>
    <cfRule type="containsText" dxfId="1219" priority="48" operator="containsText" text="Tolerable">
      <formula>NOT(ISERROR(SEARCH("Tolerable",AB10)))</formula>
    </cfRule>
    <cfRule type="containsText" dxfId="1218" priority="50" operator="containsText" text="Inaceptable">
      <formula>NOT(ISERROR(SEARCH("Inaceptable",AB10)))</formula>
    </cfRule>
  </conditionalFormatting>
  <conditionalFormatting sqref="AB11:AB14 AB21:AB23">
    <cfRule type="containsText" dxfId="1217" priority="43" operator="containsText" text="Tolerable">
      <formula>NOT(ISERROR(SEARCH("Tolerable",AB11)))</formula>
    </cfRule>
  </conditionalFormatting>
  <conditionalFormatting sqref="AB12 AB21:AB23">
    <cfRule type="containsText" dxfId="1216" priority="49" operator="containsText" text="Aceptable">
      <formula>NOT(ISERROR(SEARCH("Aceptable",AB12)))</formula>
    </cfRule>
  </conditionalFormatting>
  <conditionalFormatting sqref="AB17:AB18">
    <cfRule type="containsText" dxfId="1215" priority="27" operator="containsText" text="Tolerable">
      <formula>NOT(ISERROR(SEARCH("Tolerable",AB17)))</formula>
    </cfRule>
    <cfRule type="containsText" dxfId="1214" priority="28" operator="containsText" text="Inaceptable">
      <formula>NOT(ISERROR(SEARCH("Inaceptable",AB17)))</formula>
    </cfRule>
    <cfRule type="containsText" dxfId="1213" priority="29" operator="containsText" text="Aceptable">
      <formula>NOT(ISERROR(SEARCH("Aceptable",AB17)))</formula>
    </cfRule>
    <cfRule type="cellIs" dxfId="1212" priority="30" operator="lessThanOrEqual">
      <formula>1</formula>
    </cfRule>
    <cfRule type="containsText" dxfId="1211" priority="31" operator="containsText" text="Aceptable">
      <formula>NOT(ISERROR(SEARCH("Aceptable",AB17)))</formula>
    </cfRule>
    <cfRule type="containsText" dxfId="1210" priority="32" operator="containsText" text="Tolerable">
      <formula>NOT(ISERROR(SEARCH("Tolerable",AB17)))</formula>
    </cfRule>
    <cfRule type="containsText" dxfId="1209" priority="33" operator="containsText" text="Aceptable">
      <formula>NOT(ISERROR(SEARCH("Aceptable",AB17)))</formula>
    </cfRule>
    <cfRule type="containsText" dxfId="1208" priority="34" operator="containsText" text="Inaceptable">
      <formula>NOT(ISERROR(SEARCH("Inaceptable",AB17)))</formula>
    </cfRule>
  </conditionalFormatting>
  <dataValidations count="22">
    <dataValidation allowBlank="1" showInputMessage="1" showErrorMessage="1" prompt="Ir a pestaña de VAL CONTROL" sqref="AA8" xr:uid="{94FB1C54-3CF2-4F24-9CCA-22A0BD6898FD}"/>
    <dataValidation allowBlank="1" showInputMessage="1" showErrorMessage="1" prompt="Establecer las actividades del proceso a ser analizadas." sqref="C8" xr:uid="{F9B8C34C-84AB-4A0A-963C-485CF7A61CD5}"/>
    <dataValidation allowBlank="1" showInputMessage="1" showErrorMessage="1" prompt="Acciones o controles que previenen y/o reducen que las causas o consecuencias se materialicen._x000a_(Marque con una &quot;X&quot;)" sqref="S8:X8" xr:uid="{7001DB25-3D52-4E3A-960D-F4919BC7889C}"/>
    <dataValidation allowBlank="1" showInputMessage="1" showErrorMessage="1" prompt="Resultado de la probabilidad y la severidad." sqref="Q8" xr:uid="{071323B2-CB3C-4A98-BDA1-285874793EB7}"/>
    <dataValidation allowBlank="1" showInputMessage="1" showErrorMessage="1" prompt="Severidad &amp; Probabilidad de que se materialice la consecuencia." sqref="R8" xr:uid="{ACD566C7-03A9-4151-9252-6A341029768D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B63410CD-E817-48FB-9FEA-401FF182CC91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09AF895A-EEDA-4D4B-9718-F94FBAC11D78}"/>
    <dataValidation allowBlank="1" showInputMessage="1" showErrorMessage="1" prompt="Acciones a ser realizadas con el fin de llevar la valoracion del riesgo vs el control a nivel aceptable." sqref="AC8" xr:uid="{43707CC5-597F-44CF-B2B2-DD41F833D37C}"/>
    <dataValidation allowBlank="1" showInputMessage="1" showErrorMessage="1" prompt="Proceso encargado de garantizar que el Punto de Control se cumpla." sqref="Z8" xr:uid="{DF257E94-D3B5-4EDF-9B7C-5B2C743BC4EA}"/>
    <dataValidation allowBlank="1" showInputMessage="1" showErrorMessage="1" prompt="Registros (evidencia) que soporta el cumplimiento del Punto de Control." sqref="Y8" xr:uid="{2C6EBCDF-895C-4F53-9908-A412D7FF775C}"/>
    <dataValidation allowBlank="1" showInputMessage="1" showErrorMessage="1" prompt="Ir a pestaña de PROBABILIDAD_x000a_Probabilidad de la actividad." sqref="L8" xr:uid="{29DF31CA-6D7D-49E0-961F-65EFB2E30FC4}"/>
    <dataValidation type="list" allowBlank="1" showInputMessage="1" showErrorMessage="1" sqref="M7:P7" xr:uid="{BD665C19-836C-4300-8DCE-B11DE584D3E4}">
      <formula1>#REF!</formula1>
    </dataValidation>
    <dataValidation allowBlank="1" showInputMessage="1" showErrorMessage="1" prompt="Seleccione el tipo de actividad que genera los reciduos " sqref="E8" xr:uid="{2EF7CDCB-10DC-47B4-A76B-375F1BBF6880}"/>
    <dataValidation allowBlank="1" showInputMessage="1" showErrorMessage="1" prompt="Cantidad de veces que se realizar la actividad" sqref="D8" xr:uid="{ED9C53E7-34B2-4EB0-A1D3-7D10CD2D17BC}"/>
    <dataValidation allowBlank="1" showInputMessage="1" showErrorMessage="1" prompt="Clasificación de la actividad" sqref="H9" xr:uid="{ADD61FB6-3896-4B37-94AE-2CA83CA3676D}"/>
    <dataValidation allowBlank="1" showInputMessage="1" showErrorMessage="1" prompt="Eliminar" sqref="S9" xr:uid="{045A4DFC-60FD-4F75-BC33-8B10DAEDADE2}"/>
    <dataValidation allowBlank="1" showInputMessage="1" showErrorMessage="1" prompt="Reducir" sqref="T9" xr:uid="{CAD31F9F-13BF-4DF7-AFAC-C36BDBC7B5AA}"/>
    <dataValidation allowBlank="1" showInputMessage="1" showErrorMessage="1" prompt="Reusar" sqref="U9" xr:uid="{F8DC0D5A-0515-4453-A222-3EF3002C4860}"/>
    <dataValidation allowBlank="1" showInputMessage="1" showErrorMessage="1" prompt="Reciclar" sqref="V9" xr:uid="{BA337FF4-9219-4DAA-95B2-13E43AF8626D}"/>
    <dataValidation allowBlank="1" showInputMessage="1" showErrorMessage="1" prompt="Controles de Ingeniería" sqref="W9" xr:uid="{DC067FC3-CCC4-4625-BD39-BC0626452588}"/>
    <dataValidation allowBlank="1" showInputMessage="1" showErrorMessage="1" prompt="Controles Administrativos" sqref="X9" xr:uid="{95CB6179-0988-452E-9D47-0E71F933BE06}"/>
    <dataValidation allowBlank="1" showInputMessage="1" showErrorMessage="1" prompt="Ir a pestaña de SEVERIDAD_x000a_Impacto dentro de la organización que genera la actividad." sqref="M8 M9:P9" xr:uid="{B74A92C6-8C39-49EB-8D95-FB9634A882B7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1FA9731C-0BFC-4E51-B949-2ADC193B6031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00567C96-F99A-430E-88CE-A5AF338C6111}">
          <x14:formula1>
            <xm:f>'Severidad '!$F$4:$F$15</xm:f>
          </x14:formula1>
          <xm:sqref>O10:O20</xm:sqref>
        </x14:dataValidation>
        <x14:dataValidation type="list" allowBlank="1" showInputMessage="1" showErrorMessage="1" xr:uid="{F35E2C4F-E17D-468E-898D-4649E65F815B}">
          <x14:formula1>
            <xm:f>'Severidad '!$A$4:$A$19</xm:f>
          </x14:formula1>
          <xm:sqref>M16</xm:sqref>
        </x14:dataValidation>
        <x14:dataValidation type="list" allowBlank="1" showInputMessage="1" showErrorMessage="1" xr:uid="{9AD3AA9D-3E55-4454-A237-72BB47630DC2}">
          <x14:formula1>
            <xm:f>'Severidad '!$D$4:$D$15</xm:f>
          </x14:formula1>
          <xm:sqref>N10:N20 N21:O23</xm:sqref>
        </x14:dataValidation>
        <x14:dataValidation type="list" allowBlank="1" showInputMessage="1" showErrorMessage="1" xr:uid="{03F9BBA6-07D8-4CF4-B2CA-C36F4A7B6DEA}">
          <x14:formula1>
            <xm:f>'IA-CO'!$F$29:$F$31</xm:f>
          </x14:formula1>
          <xm:sqref>D10:D23</xm:sqref>
        </x14:dataValidation>
        <x14:dataValidation type="list" allowBlank="1" showInputMessage="1" showErrorMessage="1" xr:uid="{03D494E6-9738-408C-9351-118A8F9F8EDC}">
          <x14:formula1>
            <xm:f>'IA-CO'!$G$29:$G$31</xm:f>
          </x14:formula1>
          <xm:sqref>E10:E23</xm:sqref>
        </x14:dataValidation>
        <x14:dataValidation type="list" allowBlank="1" showInputMessage="1" showErrorMessage="1" xr:uid="{9AF60F4A-7A35-483E-943A-95A698CEFC1D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A7F22343-F8FA-48DB-A3DC-245B85B41C75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54700FC9-B478-4F85-8D3F-078599A005CF}">
          <x14:formula1>
            <xm:f>'IA-CO'!$F$4:$F$24</xm:f>
          </x14:formula1>
          <xm:sqref>I10:I23</xm:sqref>
        </x14:dataValidation>
        <x14:dataValidation type="list" allowBlank="1" showInputMessage="1" showErrorMessage="1" xr:uid="{D359554E-6E84-409C-A514-6C00E88B271B}">
          <x14:formula1>
            <xm:f>'IA-CO'!$G$4:$G$25</xm:f>
          </x14:formula1>
          <xm:sqref>J10:J23</xm:sqref>
        </x14:dataValidation>
        <x14:dataValidation type="list" allowBlank="1" showInputMessage="1" showErrorMessage="1" xr:uid="{B95F09AF-7C8B-4A4B-BB32-ACD95A6426BF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0B0354AC-FFCB-4C4E-A834-82AA26C80942}">
          <x14:formula1>
            <xm:f>'Probabilidad '!$E$16:$E$18</xm:f>
          </x14:formula1>
          <xm:sqref>AA10:AA23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DED2-3E5E-424D-A75C-7143E236CB25}">
  <dimension ref="A1:AD23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55" t="s">
        <v>123</v>
      </c>
      <c r="B10" s="55" t="s">
        <v>124</v>
      </c>
      <c r="C10" s="56" t="s">
        <v>125</v>
      </c>
      <c r="D10" s="57" t="s">
        <v>54</v>
      </c>
      <c r="E10" s="92" t="s">
        <v>126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93">
        <v>3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42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BAJO</v>
      </c>
      <c r="S10" s="58"/>
      <c r="T10" s="93"/>
      <c r="U10" s="93"/>
      <c r="V10" s="93"/>
      <c r="W10" s="93"/>
      <c r="X10" s="93"/>
      <c r="Y10" s="58"/>
      <c r="Z10" s="58"/>
      <c r="AA10" s="58"/>
      <c r="AB10" s="57"/>
      <c r="AC10" s="57"/>
      <c r="AD10" s="57"/>
    </row>
    <row r="11" spans="1:30" s="46" customFormat="1" ht="134.25" customHeight="1">
      <c r="A11" s="55" t="s">
        <v>123</v>
      </c>
      <c r="B11" s="55" t="s">
        <v>124</v>
      </c>
      <c r="C11" s="56" t="s">
        <v>125</v>
      </c>
      <c r="D11" s="57" t="s">
        <v>54</v>
      </c>
      <c r="E11" s="92" t="s">
        <v>126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93">
        <v>3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42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BAJO</v>
      </c>
      <c r="S11" s="58"/>
      <c r="T11" s="93"/>
      <c r="U11" s="93"/>
      <c r="V11" s="93"/>
      <c r="W11" s="93"/>
      <c r="X11" s="93"/>
      <c r="Y11" s="58"/>
      <c r="Z11" s="58"/>
      <c r="AA11" s="58"/>
      <c r="AB11" s="57"/>
      <c r="AC11" s="57"/>
      <c r="AD11" s="57"/>
    </row>
    <row r="12" spans="1:30" s="46" customFormat="1" ht="134.25" customHeight="1">
      <c r="A12" s="55" t="s">
        <v>123</v>
      </c>
      <c r="B12" s="55" t="s">
        <v>124</v>
      </c>
      <c r="C12" s="56" t="s">
        <v>125</v>
      </c>
      <c r="D12" s="57" t="s">
        <v>54</v>
      </c>
      <c r="E12" s="92" t="s">
        <v>126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93">
        <v>3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42</v>
      </c>
      <c r="R12" s="58" t="str">
        <f t="shared" si="2"/>
        <v>BAJO</v>
      </c>
      <c r="S12" s="58"/>
      <c r="T12" s="93"/>
      <c r="U12" s="93"/>
      <c r="V12" s="93"/>
      <c r="W12" s="93"/>
      <c r="X12" s="93"/>
      <c r="Y12" s="58"/>
      <c r="Z12" s="58"/>
      <c r="AA12" s="58"/>
      <c r="AB12" s="57"/>
      <c r="AC12" s="57"/>
      <c r="AD12" s="57"/>
    </row>
    <row r="13" spans="1:30" s="46" customFormat="1" ht="134.25" customHeight="1">
      <c r="A13" s="55" t="s">
        <v>123</v>
      </c>
      <c r="B13" s="55" t="s">
        <v>124</v>
      </c>
      <c r="C13" s="56" t="s">
        <v>125</v>
      </c>
      <c r="D13" s="57" t="s">
        <v>54</v>
      </c>
      <c r="E13" s="92" t="s">
        <v>126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93">
        <v>3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42</v>
      </c>
      <c r="R13" s="58" t="str">
        <f t="shared" si="2"/>
        <v>BAJO</v>
      </c>
      <c r="S13" s="58"/>
      <c r="T13" s="93"/>
      <c r="U13" s="93"/>
      <c r="V13" s="93"/>
      <c r="W13" s="93"/>
      <c r="X13" s="93"/>
      <c r="Y13" s="58"/>
      <c r="Z13" s="58"/>
      <c r="AA13" s="58"/>
      <c r="AB13" s="57"/>
      <c r="AC13" s="57"/>
      <c r="AD13" s="57"/>
    </row>
    <row r="14" spans="1:30" s="46" customFormat="1" ht="134.25" customHeight="1">
      <c r="A14" s="55" t="s">
        <v>123</v>
      </c>
      <c r="B14" s="55" t="s">
        <v>124</v>
      </c>
      <c r="C14" s="56" t="s">
        <v>125</v>
      </c>
      <c r="D14" s="57" t="s">
        <v>54</v>
      </c>
      <c r="E14" s="92" t="s">
        <v>126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 t="s">
        <v>127</v>
      </c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57"/>
    </row>
    <row r="15" spans="1:30" s="46" customFormat="1" ht="134.25" customHeight="1">
      <c r="A15" s="55" t="s">
        <v>123</v>
      </c>
      <c r="B15" s="55" t="s">
        <v>124</v>
      </c>
      <c r="C15" s="56" t="s">
        <v>125</v>
      </c>
      <c r="D15" s="57" t="s">
        <v>54</v>
      </c>
      <c r="E15" s="92" t="s">
        <v>126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46" customFormat="1" ht="134.25" customHeight="1">
      <c r="A16" s="55" t="s">
        <v>123</v>
      </c>
      <c r="B16" s="55" t="s">
        <v>124</v>
      </c>
      <c r="C16" s="56" t="s">
        <v>125</v>
      </c>
      <c r="D16" s="57" t="s">
        <v>54</v>
      </c>
      <c r="E16" s="92" t="s">
        <v>126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46" customFormat="1" ht="134.25" customHeight="1">
      <c r="A17" s="55" t="s">
        <v>123</v>
      </c>
      <c r="B17" s="55" t="s">
        <v>124</v>
      </c>
      <c r="C17" s="56" t="s">
        <v>125</v>
      </c>
      <c r="D17" s="57" t="s">
        <v>54</v>
      </c>
      <c r="E17" s="92" t="s">
        <v>126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93">
        <v>3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39</v>
      </c>
      <c r="R17" s="58" t="str">
        <f t="shared" si="2"/>
        <v>BAJO</v>
      </c>
      <c r="S17" s="58"/>
      <c r="T17" s="93"/>
      <c r="U17" s="93"/>
      <c r="V17" s="93"/>
      <c r="W17" s="93"/>
      <c r="X17" s="93"/>
      <c r="Y17" s="93"/>
      <c r="Z17" s="93"/>
      <c r="AA17" s="93"/>
      <c r="AB17" s="57"/>
      <c r="AC17" s="57"/>
      <c r="AD17" s="57"/>
    </row>
    <row r="18" spans="1:30" s="46" customFormat="1" ht="134.25" customHeight="1">
      <c r="A18" s="55" t="s">
        <v>123</v>
      </c>
      <c r="B18" s="55" t="s">
        <v>124</v>
      </c>
      <c r="C18" s="56" t="s">
        <v>125</v>
      </c>
      <c r="D18" s="57" t="s">
        <v>54</v>
      </c>
      <c r="E18" s="92" t="s">
        <v>126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93">
        <v>3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39</v>
      </c>
      <c r="R18" s="58" t="str">
        <f t="shared" si="2"/>
        <v>BAJO</v>
      </c>
      <c r="S18" s="58"/>
      <c r="T18" s="93"/>
      <c r="U18" s="93"/>
      <c r="V18" s="93"/>
      <c r="W18" s="93"/>
      <c r="X18" s="93"/>
      <c r="Y18" s="93"/>
      <c r="Z18" s="93"/>
      <c r="AA18" s="93"/>
      <c r="AB18" s="57"/>
      <c r="AC18" s="57"/>
      <c r="AD18" s="57"/>
    </row>
    <row r="19" spans="1:30" s="46" customFormat="1" ht="151.5" customHeight="1">
      <c r="A19" s="55" t="s">
        <v>123</v>
      </c>
      <c r="B19" s="55" t="s">
        <v>124</v>
      </c>
      <c r="C19" s="56" t="s">
        <v>125</v>
      </c>
      <c r="D19" s="57" t="s">
        <v>54</v>
      </c>
      <c r="E19" s="92" t="s">
        <v>126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46" customFormat="1" ht="134.25" customHeight="1">
      <c r="A20" s="55" t="s">
        <v>123</v>
      </c>
      <c r="B20" s="55" t="s">
        <v>124</v>
      </c>
      <c r="C20" s="56" t="s">
        <v>125</v>
      </c>
      <c r="D20" s="57" t="s">
        <v>100</v>
      </c>
      <c r="E20" s="92" t="s">
        <v>126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s="46" customFormat="1" ht="134.25" customHeight="1">
      <c r="A21" s="55" t="s">
        <v>123</v>
      </c>
      <c r="B21" s="55" t="s">
        <v>124</v>
      </c>
      <c r="C21" s="56" t="s">
        <v>125</v>
      </c>
      <c r="D21" s="57" t="s">
        <v>103</v>
      </c>
      <c r="E21" s="92" t="s">
        <v>126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ref="AB21:AB23" si="3">IF(AND(AA21&lt;=1),"Aceptable",IF(AND(AA21&lt;=2),"Tolerable",IF(AND(AA21&lt;=3),"Inaceptable",IF(AA21&lt;=0,"FALTAN DATOS"))))</f>
        <v>Aceptable</v>
      </c>
      <c r="AC21" s="57"/>
      <c r="AD21" s="44"/>
    </row>
    <row r="22" spans="1:30" s="46" customFormat="1" ht="134.25" customHeight="1">
      <c r="A22" s="55" t="s">
        <v>123</v>
      </c>
      <c r="B22" s="55" t="s">
        <v>124</v>
      </c>
      <c r="C22" s="56" t="s">
        <v>125</v>
      </c>
      <c r="D22" s="57" t="s">
        <v>103</v>
      </c>
      <c r="E22" s="92" t="s">
        <v>126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4">SUM(M22:O22)</f>
        <v>17</v>
      </c>
      <c r="Q22" s="59">
        <f t="shared" ref="Q22:Q23" si="5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3"/>
        <v>Aceptable</v>
      </c>
      <c r="AC22" s="57"/>
      <c r="AD22" s="44"/>
    </row>
    <row r="23" spans="1:30" s="46" customFormat="1" ht="134.25" customHeight="1">
      <c r="A23" s="55" t="s">
        <v>123</v>
      </c>
      <c r="B23" s="55" t="s">
        <v>124</v>
      </c>
      <c r="C23" s="56" t="s">
        <v>125</v>
      </c>
      <c r="D23" s="57" t="s">
        <v>103</v>
      </c>
      <c r="E23" s="92" t="s">
        <v>126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4"/>
        <v>35</v>
      </c>
      <c r="Q23" s="59">
        <f t="shared" si="5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3"/>
        <v>Aceptable</v>
      </c>
      <c r="AC23" s="57"/>
      <c r="AD23" s="44"/>
    </row>
  </sheetData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1207" priority="14" operator="equal">
      <formula>"INACEPTABLE"</formula>
    </cfRule>
    <cfRule type="cellIs" dxfId="1206" priority="15" operator="equal">
      <formula>"TOLERABLE"</formula>
    </cfRule>
    <cfRule type="cellIs" dxfId="1205" priority="16" operator="equal">
      <formula>"ACEPTABLE"</formula>
    </cfRule>
    <cfRule type="cellIs" dxfId="1204" priority="17" stopIfTrue="1" operator="equal">
      <formula>"MINIMO"</formula>
    </cfRule>
    <cfRule type="cellIs" dxfId="1203" priority="18" stopIfTrue="1" operator="equal">
      <formula>"BAJO"</formula>
    </cfRule>
    <cfRule type="cellIs" dxfId="1202" priority="19" stopIfTrue="1" operator="equal">
      <formula>"MODERADO"</formula>
    </cfRule>
    <cfRule type="cellIs" dxfId="1201" priority="20" stopIfTrue="1" operator="equal">
      <formula>"ALTO"</formula>
    </cfRule>
    <cfRule type="cellIs" dxfId="1200" priority="21" stopIfTrue="1" operator="equal">
      <formula>"EXTREMO"</formula>
    </cfRule>
  </conditionalFormatting>
  <conditionalFormatting sqref="C8:E8">
    <cfRule type="cellIs" dxfId="1199" priority="75" operator="equal">
      <formula>"INACEPTABLE"</formula>
    </cfRule>
    <cfRule type="cellIs" dxfId="1198" priority="76" operator="equal">
      <formula>"TOLERABLE"</formula>
    </cfRule>
    <cfRule type="cellIs" dxfId="1197" priority="77" operator="equal">
      <formula>"ACEPTABLE"</formula>
    </cfRule>
    <cfRule type="cellIs" dxfId="1196" priority="78" stopIfTrue="1" operator="equal">
      <formula>"MINIMO"</formula>
    </cfRule>
    <cfRule type="cellIs" dxfId="1195" priority="79" stopIfTrue="1" operator="equal">
      <formula>"BAJO"</formula>
    </cfRule>
    <cfRule type="cellIs" dxfId="1194" priority="80" stopIfTrue="1" operator="equal">
      <formula>"MODERADO"</formula>
    </cfRule>
    <cfRule type="cellIs" dxfId="1193" priority="81" stopIfTrue="1" operator="equal">
      <formula>"ALTO"</formula>
    </cfRule>
    <cfRule type="cellIs" dxfId="1192" priority="82" stopIfTrue="1" operator="equal">
      <formula>"EXTREMO"</formula>
    </cfRule>
  </conditionalFormatting>
  <conditionalFormatting sqref="F8:F9">
    <cfRule type="cellIs" dxfId="1191" priority="51" operator="equal">
      <formula>"INACEPTABLE"</formula>
    </cfRule>
    <cfRule type="cellIs" dxfId="1190" priority="52" operator="equal">
      <formula>"TOLERABLE"</formula>
    </cfRule>
    <cfRule type="cellIs" dxfId="1189" priority="53" operator="equal">
      <formula>"ACEPTABLE"</formula>
    </cfRule>
    <cfRule type="cellIs" dxfId="1188" priority="54" stopIfTrue="1" operator="equal">
      <formula>"MINIMO"</formula>
    </cfRule>
    <cfRule type="cellIs" dxfId="1187" priority="55" stopIfTrue="1" operator="equal">
      <formula>"BAJO"</formula>
    </cfRule>
    <cfRule type="cellIs" dxfId="1186" priority="56" stopIfTrue="1" operator="equal">
      <formula>"MODERADO"</formula>
    </cfRule>
    <cfRule type="cellIs" dxfId="1185" priority="57" stopIfTrue="1" operator="equal">
      <formula>"ALTO"</formula>
    </cfRule>
    <cfRule type="cellIs" dxfId="1184" priority="58" stopIfTrue="1" operator="equal">
      <formula>"EXTREMO"</formula>
    </cfRule>
  </conditionalFormatting>
  <conditionalFormatting sqref="G9:K9">
    <cfRule type="cellIs" dxfId="1183" priority="43" operator="equal">
      <formula>"INACEPTABLE"</formula>
    </cfRule>
    <cfRule type="cellIs" dxfId="1182" priority="44" operator="equal">
      <formula>"TOLERABLE"</formula>
    </cfRule>
    <cfRule type="cellIs" dxfId="1181" priority="45" operator="equal">
      <formula>"ACEPTABLE"</formula>
    </cfRule>
    <cfRule type="cellIs" dxfId="1180" priority="46" stopIfTrue="1" operator="equal">
      <formula>"MINIMO"</formula>
    </cfRule>
    <cfRule type="cellIs" dxfId="1179" priority="47" stopIfTrue="1" operator="equal">
      <formula>"BAJO"</formula>
    </cfRule>
    <cfRule type="cellIs" dxfId="1178" priority="48" stopIfTrue="1" operator="equal">
      <formula>"MODERADO"</formula>
    </cfRule>
    <cfRule type="cellIs" dxfId="1177" priority="49" stopIfTrue="1" operator="equal">
      <formula>"ALTO"</formula>
    </cfRule>
    <cfRule type="cellIs" dxfId="1176" priority="50" stopIfTrue="1" operator="equal">
      <formula>"EXTREMO"</formula>
    </cfRule>
  </conditionalFormatting>
  <conditionalFormatting sqref="I8">
    <cfRule type="cellIs" dxfId="1175" priority="35" operator="equal">
      <formula>"INACEPTABLE"</formula>
    </cfRule>
    <cfRule type="cellIs" dxfId="1174" priority="36" operator="equal">
      <formula>"TOLERABLE"</formula>
    </cfRule>
    <cfRule type="cellIs" dxfId="1173" priority="37" operator="equal">
      <formula>"ACEPTABLE"</formula>
    </cfRule>
    <cfRule type="cellIs" dxfId="1172" priority="38" stopIfTrue="1" operator="equal">
      <formula>"MINIMO"</formula>
    </cfRule>
    <cfRule type="cellIs" dxfId="1171" priority="39" stopIfTrue="1" operator="equal">
      <formula>"BAJO"</formula>
    </cfRule>
    <cfRule type="cellIs" dxfId="1170" priority="40" stopIfTrue="1" operator="equal">
      <formula>"MODERADO"</formula>
    </cfRule>
    <cfRule type="cellIs" dxfId="1169" priority="41" stopIfTrue="1" operator="equal">
      <formula>"ALTO"</formula>
    </cfRule>
    <cfRule type="cellIs" dxfId="1168" priority="42" stopIfTrue="1" operator="equal">
      <formula>"EXTREMO"</formula>
    </cfRule>
  </conditionalFormatting>
  <conditionalFormatting sqref="L7">
    <cfRule type="cellIs" dxfId="1167" priority="67" operator="equal">
      <formula>"INACEPTABLE"</formula>
    </cfRule>
    <cfRule type="cellIs" dxfId="1166" priority="68" operator="equal">
      <formula>"TOLERABLE"</formula>
    </cfRule>
    <cfRule type="cellIs" dxfId="1165" priority="69" operator="equal">
      <formula>"ACEPTABLE"</formula>
    </cfRule>
    <cfRule type="cellIs" dxfId="1164" priority="70" stopIfTrue="1" operator="equal">
      <formula>"MINIMO"</formula>
    </cfRule>
    <cfRule type="cellIs" dxfId="1163" priority="71" stopIfTrue="1" operator="equal">
      <formula>"BAJO"</formula>
    </cfRule>
    <cfRule type="cellIs" dxfId="1162" priority="72" stopIfTrue="1" operator="equal">
      <formula>"MODERADO"</formula>
    </cfRule>
    <cfRule type="cellIs" dxfId="1161" priority="73" stopIfTrue="1" operator="equal">
      <formula>"ALTO"</formula>
    </cfRule>
    <cfRule type="cellIs" dxfId="1160" priority="74" stopIfTrue="1" operator="equal">
      <formula>"EXTREMO"</formula>
    </cfRule>
  </conditionalFormatting>
  <conditionalFormatting sqref="L8:M8 Y8:AD8">
    <cfRule type="cellIs" dxfId="1159" priority="107" operator="equal">
      <formula>"INACEPTABLE"</formula>
    </cfRule>
    <cfRule type="cellIs" dxfId="1158" priority="108" operator="equal">
      <formula>"TOLERABLE"</formula>
    </cfRule>
    <cfRule type="cellIs" dxfId="1157" priority="109" operator="equal">
      <formula>"ACEPTABLE"</formula>
    </cfRule>
    <cfRule type="cellIs" dxfId="1156" priority="110" stopIfTrue="1" operator="equal">
      <formula>"MINIMO"</formula>
    </cfRule>
    <cfRule type="cellIs" dxfId="1155" priority="111" stopIfTrue="1" operator="equal">
      <formula>"BAJO"</formula>
    </cfRule>
    <cfRule type="cellIs" dxfId="1154" priority="112" stopIfTrue="1" operator="equal">
      <formula>"MODERADO"</formula>
    </cfRule>
    <cfRule type="cellIs" dxfId="1153" priority="113" stopIfTrue="1" operator="equal">
      <formula>"ALTO"</formula>
    </cfRule>
    <cfRule type="cellIs" dxfId="1152" priority="114" stopIfTrue="1" operator="equal">
      <formula>"EXTREMO"</formula>
    </cfRule>
  </conditionalFormatting>
  <conditionalFormatting sqref="M9:P9">
    <cfRule type="cellIs" dxfId="1151" priority="83" operator="equal">
      <formula>"INACEPTABLE"</formula>
    </cfRule>
    <cfRule type="cellIs" dxfId="1150" priority="84" operator="equal">
      <formula>"TOLERABLE"</formula>
    </cfRule>
    <cfRule type="cellIs" dxfId="1149" priority="85" operator="equal">
      <formula>"ACEPTABLE"</formula>
    </cfRule>
    <cfRule type="cellIs" dxfId="1148" priority="86" stopIfTrue="1" operator="equal">
      <formula>"MINIMO"</formula>
    </cfRule>
    <cfRule type="cellIs" dxfId="1147" priority="87" stopIfTrue="1" operator="equal">
      <formula>"BAJO"</formula>
    </cfRule>
    <cfRule type="cellIs" dxfId="1146" priority="88" stopIfTrue="1" operator="equal">
      <formula>"MODERADO"</formula>
    </cfRule>
    <cfRule type="cellIs" dxfId="1145" priority="89" stopIfTrue="1" operator="equal">
      <formula>"ALTO"</formula>
    </cfRule>
    <cfRule type="cellIs" dxfId="1144" priority="90" stopIfTrue="1" operator="equal">
      <formula>"EXTREMO"</formula>
    </cfRule>
  </conditionalFormatting>
  <conditionalFormatting sqref="Q8:S8">
    <cfRule type="cellIs" dxfId="1143" priority="99" operator="equal">
      <formula>"INACEPTABLE"</formula>
    </cfRule>
    <cfRule type="cellIs" dxfId="1142" priority="100" operator="equal">
      <formula>"TOLERABLE"</formula>
    </cfRule>
    <cfRule type="cellIs" dxfId="1141" priority="101" operator="equal">
      <formula>"ACEPTABLE"</formula>
    </cfRule>
    <cfRule type="cellIs" dxfId="1140" priority="102" stopIfTrue="1" operator="equal">
      <formula>"MINIMO"</formula>
    </cfRule>
    <cfRule type="cellIs" dxfId="1139" priority="103" stopIfTrue="1" operator="equal">
      <formula>"BAJO"</formula>
    </cfRule>
    <cfRule type="cellIs" dxfId="1138" priority="104" stopIfTrue="1" operator="equal">
      <formula>"MODERADO"</formula>
    </cfRule>
    <cfRule type="cellIs" dxfId="1137" priority="105" stopIfTrue="1" operator="equal">
      <formula>"ALTO"</formula>
    </cfRule>
    <cfRule type="cellIs" dxfId="1136" priority="106" stopIfTrue="1" operator="equal">
      <formula>"EXTREMO"</formula>
    </cfRule>
  </conditionalFormatting>
  <conditionalFormatting sqref="R10:R23">
    <cfRule type="containsText" dxfId="1135" priority="30" operator="containsText" text="Moderado">
      <formula>NOT(ISERROR(SEARCH("Moderado",R10)))</formula>
    </cfRule>
    <cfRule type="containsText" dxfId="1134" priority="31" operator="containsText" text="Extremo">
      <formula>NOT(ISERROR(SEARCH("Extremo",R10)))</formula>
    </cfRule>
    <cfRule type="containsText" dxfId="1133" priority="32" operator="containsText" text="Alto">
      <formula>NOT(ISERROR(SEARCH("Alto",R10)))</formula>
    </cfRule>
    <cfRule type="containsText" dxfId="1132" priority="33" operator="containsText" text="Bajo">
      <formula>NOT(ISERROR(SEARCH("Bajo",R10)))</formula>
    </cfRule>
    <cfRule type="containsText" dxfId="1131" priority="34" operator="containsText" text="Minimo">
      <formula>NOT(ISERROR(SEARCH("Minimo",R10)))</formula>
    </cfRule>
  </conditionalFormatting>
  <conditionalFormatting sqref="S7">
    <cfRule type="cellIs" dxfId="1130" priority="59" operator="equal">
      <formula>"INACEPTABLE"</formula>
    </cfRule>
    <cfRule type="cellIs" dxfId="1129" priority="60" operator="equal">
      <formula>"TOLERABLE"</formula>
    </cfRule>
    <cfRule type="cellIs" dxfId="1128" priority="61" operator="equal">
      <formula>"ACEPTABLE"</formula>
    </cfRule>
    <cfRule type="cellIs" dxfId="1127" priority="62" stopIfTrue="1" operator="equal">
      <formula>"MINIMO"</formula>
    </cfRule>
    <cfRule type="cellIs" dxfId="1126" priority="63" stopIfTrue="1" operator="equal">
      <formula>"BAJO"</formula>
    </cfRule>
    <cfRule type="cellIs" dxfId="1125" priority="64" stopIfTrue="1" operator="equal">
      <formula>"MODERADO"</formula>
    </cfRule>
    <cfRule type="cellIs" dxfId="1124" priority="65" stopIfTrue="1" operator="equal">
      <formula>"ALTO"</formula>
    </cfRule>
    <cfRule type="cellIs" dxfId="1123" priority="66" stopIfTrue="1" operator="equal">
      <formula>"EXTREMO"</formula>
    </cfRule>
  </conditionalFormatting>
  <conditionalFormatting sqref="S9:X9">
    <cfRule type="cellIs" dxfId="1122" priority="91" operator="equal">
      <formula>"INACEPTABLE"</formula>
    </cfRule>
    <cfRule type="cellIs" dxfId="1121" priority="92" operator="equal">
      <formula>"TOLERABLE"</formula>
    </cfRule>
    <cfRule type="cellIs" dxfId="1120" priority="93" operator="equal">
      <formula>"ACEPTABLE"</formula>
    </cfRule>
    <cfRule type="cellIs" dxfId="1119" priority="94" stopIfTrue="1" operator="equal">
      <formula>"MINIMO"</formula>
    </cfRule>
    <cfRule type="cellIs" dxfId="1118" priority="95" stopIfTrue="1" operator="equal">
      <formula>"BAJO"</formula>
    </cfRule>
    <cfRule type="cellIs" dxfId="1117" priority="96" stopIfTrue="1" operator="equal">
      <formula>"MODERADO"</formula>
    </cfRule>
    <cfRule type="cellIs" dxfId="1116" priority="97" stopIfTrue="1" operator="equal">
      <formula>"ALTO"</formula>
    </cfRule>
    <cfRule type="cellIs" dxfId="1115" priority="98" stopIfTrue="1" operator="equal">
      <formula>"EXTREMO"</formula>
    </cfRule>
  </conditionalFormatting>
  <conditionalFormatting sqref="AB10:AB13 AB17:AB18 AB21:AB23">
    <cfRule type="containsText" dxfId="1114" priority="23" operator="containsText" text="Inaceptable">
      <formula>NOT(ISERROR(SEARCH("Inaceptable",AB10)))</formula>
    </cfRule>
    <cfRule type="containsText" dxfId="1113" priority="24" operator="containsText" text="Aceptable">
      <formula>NOT(ISERROR(SEARCH("Aceptable",AB10)))</formula>
    </cfRule>
    <cfRule type="cellIs" dxfId="1112" priority="25" operator="lessThanOrEqual">
      <formula>1</formula>
    </cfRule>
    <cfRule type="containsText" dxfId="1111" priority="26" operator="containsText" text="Aceptable">
      <formula>NOT(ISERROR(SEARCH("Aceptable",AB10)))</formula>
    </cfRule>
    <cfRule type="containsText" dxfId="1110" priority="27" operator="containsText" text="Tolerable">
      <formula>NOT(ISERROR(SEARCH("Tolerable",AB10)))</formula>
    </cfRule>
    <cfRule type="containsText" dxfId="1109" priority="29" operator="containsText" text="Inaceptable">
      <formula>NOT(ISERROR(SEARCH("Inaceptable",AB10)))</formula>
    </cfRule>
  </conditionalFormatting>
  <conditionalFormatting sqref="AB11:AB13 AB17:AB18 AB21:AB23">
    <cfRule type="containsText" dxfId="1108" priority="22" operator="containsText" text="Tolerable">
      <formula>NOT(ISERROR(SEARCH("Tolerable",AB11)))</formula>
    </cfRule>
  </conditionalFormatting>
  <conditionalFormatting sqref="AB12 AB18 AB21:AB23">
    <cfRule type="containsText" dxfId="1107" priority="28" operator="containsText" text="Aceptable">
      <formula>NOT(ISERROR(SEARCH("Aceptable",AB12)))</formula>
    </cfRule>
  </conditionalFormatting>
  <dataValidations count="22">
    <dataValidation allowBlank="1" showInputMessage="1" showErrorMessage="1" prompt="Ir a pestaña de SEVERIDAD_x000a_Impacto dentro de la organización que genera la actividad." sqref="M8 M9:P9" xr:uid="{7332AF62-194F-47C6-81EB-922C09845277}"/>
    <dataValidation allowBlank="1" showInputMessage="1" showErrorMessage="1" prompt="Controles Administrativos" sqref="X9" xr:uid="{B767A194-074C-42A1-A74F-5379CEE2914D}"/>
    <dataValidation allowBlank="1" showInputMessage="1" showErrorMessage="1" prompt="Controles de Ingeniería" sqref="W9" xr:uid="{B12E92A0-4710-4492-842F-4388B115DB06}"/>
    <dataValidation allowBlank="1" showInputMessage="1" showErrorMessage="1" prompt="Reciclar" sqref="V9" xr:uid="{280BC68C-F74D-402F-B8C8-03024203B07F}"/>
    <dataValidation allowBlank="1" showInputMessage="1" showErrorMessage="1" prompt="Reusar" sqref="U9" xr:uid="{2F99F628-49CE-4DF5-B050-95BFE13500EC}"/>
    <dataValidation allowBlank="1" showInputMessage="1" showErrorMessage="1" prompt="Reducir" sqref="T9" xr:uid="{9B6D3E14-9D15-45C6-A07D-817A3A028698}"/>
    <dataValidation allowBlank="1" showInputMessage="1" showErrorMessage="1" prompt="Eliminar" sqref="S9" xr:uid="{B81C2B3F-4206-444D-A6CA-F8DC00E67B77}"/>
    <dataValidation allowBlank="1" showInputMessage="1" showErrorMessage="1" prompt="Clasificación de la actividad" sqref="H9" xr:uid="{E29EAD09-2088-40C3-B9A8-246780AC7272}"/>
    <dataValidation allowBlank="1" showInputMessage="1" showErrorMessage="1" prompt="Cantidad de veces que se realizar la actividad" sqref="D8" xr:uid="{87FEB1A2-B2D5-4A0B-9E9B-E16A45B8FC77}"/>
    <dataValidation type="list" allowBlank="1" showInputMessage="1" showErrorMessage="1" sqref="M7:P7" xr:uid="{31DDB2EE-62CB-4FF6-8B93-1A0E380A6BEF}">
      <formula1>#REF!</formula1>
    </dataValidation>
    <dataValidation allowBlank="1" showInputMessage="1" showErrorMessage="1" prompt="Ir a pestaña de PROBABILIDAD_x000a_Probabilidad de la actividad." sqref="L8" xr:uid="{CDE2CB0E-6551-482F-8531-AC409E34C8E2}"/>
    <dataValidation allowBlank="1" showInputMessage="1" showErrorMessage="1" prompt="Registros (evidencia) que soporta el cumplimiento del Punto de Control." sqref="Y8" xr:uid="{F35ED192-3F99-425F-90D3-901207ED83DC}"/>
    <dataValidation allowBlank="1" showInputMessage="1" showErrorMessage="1" prompt="Proceso encargado de garantizar que el Punto de Control se cumpla." sqref="Z8" xr:uid="{BDD83C78-FB5A-495B-8F99-AD10BD8A96B1}"/>
    <dataValidation allowBlank="1" showInputMessage="1" showErrorMessage="1" prompt="Acciones a ser realizadas con el fin de llevar la valoracion del riesgo vs el control a nivel aceptable." sqref="AC8" xr:uid="{DC4AB920-7DF7-4CF6-856E-A0B01211719E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36FFE266-83A6-4960-B333-815838B8C39C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7DF26090-CFC1-46CA-AA58-97C2488D9BD8}"/>
    <dataValidation allowBlank="1" showInputMessage="1" showErrorMessage="1" prompt="Severidad &amp; Probabilidad de que se materialice la consecuencia." sqref="R8" xr:uid="{1BFB9F6E-772B-499F-B818-59E9B11D564C}"/>
    <dataValidation allowBlank="1" showInputMessage="1" showErrorMessage="1" prompt="Resultado de la probabilidad y la severidad." sqref="Q8" xr:uid="{4B574E27-70E2-4C0C-82DD-0E7183766C7E}"/>
    <dataValidation allowBlank="1" showInputMessage="1" showErrorMessage="1" prompt="Acciones o controles que previenen y/o reducen que las causas o consecuencias se materialicen._x000a_(Marque con una &quot;X&quot;)" sqref="S8:X8" xr:uid="{4F51A3DE-5496-4C82-8BFF-ECF8D7FFB5A3}"/>
    <dataValidation allowBlank="1" showInputMessage="1" showErrorMessage="1" prompt="Establecer las actividades del proceso a ser analizadas." sqref="C8" xr:uid="{410C454E-422D-489F-B438-EA6087938AAA}"/>
    <dataValidation allowBlank="1" showInputMessage="1" showErrorMessage="1" prompt="Ir a pestaña de VAL CONTROL" sqref="AA8" xr:uid="{76DE547B-AC0D-49FF-AFA0-94AFD6A701E1}"/>
    <dataValidation type="list" allowBlank="1" showInputMessage="1" showErrorMessage="1" sqref="E6:E1048576" xr:uid="{FD0B3BA5-6071-4AE2-A99F-19409DC40D02}">
      <formula1>"Administrativa,Operativa,Mixta"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59D00C4-A4A9-4E48-9F63-16AB67FEC036}">
          <x14:formula1>
            <xm:f>'Severidad '!$A$4:$A$19</xm:f>
          </x14:formula1>
          <xm:sqref>M16</xm:sqref>
        </x14:dataValidation>
        <x14:dataValidation type="list" allowBlank="1" showInputMessage="1" showErrorMessage="1" xr:uid="{E12A0C7C-3B07-4CB2-BF96-21FFD1932B71}">
          <x14:formula1>
            <xm:f>'Severidad '!$F$4:$F$15</xm:f>
          </x14:formula1>
          <xm:sqref>O10:O20</xm:sqref>
        </x14:dataValidation>
        <x14:dataValidation type="list" allowBlank="1" showInputMessage="1" showErrorMessage="1" xr:uid="{AED717DD-8B9D-488B-9C52-3DCA5A5161F1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A52CEBA7-6108-41AF-B3BF-22DD2C481E83}">
          <x14:formula1>
            <xm:f>'Probabilidad '!$E$16:$E$18</xm:f>
          </x14:formula1>
          <xm:sqref>AA10:AA23</xm:sqref>
        </x14:dataValidation>
        <x14:dataValidation type="list" allowBlank="1" showInputMessage="1" showErrorMessage="1" xr:uid="{47A0F880-1988-45ED-A998-603A82146F27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4480991C-D28E-4BA4-939F-A3D6A3942E25}">
          <x14:formula1>
            <xm:f>'IA-CO'!$G$4:$G$25</xm:f>
          </x14:formula1>
          <xm:sqref>J10:J23</xm:sqref>
        </x14:dataValidation>
        <x14:dataValidation type="list" allowBlank="1" showInputMessage="1" showErrorMessage="1" xr:uid="{5251C28B-9A1C-4DE5-BB13-B695B47965E5}">
          <x14:formula1>
            <xm:f>'IA-CO'!$F$4:$F$24</xm:f>
          </x14:formula1>
          <xm:sqref>I10:I23</xm:sqref>
        </x14:dataValidation>
        <x14:dataValidation type="list" allowBlank="1" showInputMessage="1" showErrorMessage="1" xr:uid="{5C89C99E-E8E6-46E7-A120-9A0DF0E3A9DF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68D151CA-770E-485E-8321-B787826895B3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1CC2FB8E-B7F2-40B9-A702-0B455E6EC37A}">
          <x14:formula1>
            <xm:f>'IA-CO'!$F$29:$F$31</xm:f>
          </x14:formula1>
          <xm:sqref>D10:D23</xm:sqref>
        </x14:dataValidation>
        <x14:dataValidation type="list" allowBlank="1" showInputMessage="1" showErrorMessage="1" xr:uid="{F259BA5C-46CA-46FD-A504-D31FDB9A826E}">
          <x14:formula1>
            <xm:f>'Severidad '!$D$4:$D$15</xm:f>
          </x14:formula1>
          <xm:sqref>N10:N20 N21:O23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2CA1-7FED-4F16-8195-4EA89A2FD4E0}">
  <dimension ref="A1:AE23"/>
  <sheetViews>
    <sheetView topLeftCell="A4"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10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1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1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1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1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1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1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1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1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1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1" s="54" customFormat="1" ht="134.25" customHeight="1">
      <c r="A10" s="55" t="s">
        <v>128</v>
      </c>
      <c r="B10" s="55" t="s">
        <v>129</v>
      </c>
      <c r="C10" s="56" t="s">
        <v>130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  <c r="AE10" s="60"/>
    </row>
    <row r="11" spans="1:31" s="54" customFormat="1" ht="134.25" customHeight="1">
      <c r="A11" s="55" t="s">
        <v>128</v>
      </c>
      <c r="B11" s="55" t="s">
        <v>129</v>
      </c>
      <c r="C11" s="56" t="s">
        <v>130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93">
        <v>3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42</v>
      </c>
      <c r="R11" s="58" t="str">
        <f t="shared" ref="R11:R23" si="2">IF(AND(Q11&lt;=26),"MINIMO",IF(AND(Q11&gt;=27,Q11&lt;=51),"BAJO",IF(AND(Q11&gt;=52,Q11&lt;=59),"MODERADO",IF(AND(Q11&gt;=60,Q11&lt;=109),"ALTO",IF(AND(Q11&gt;=110,Q11&lt;=160),"EXTREMO",IF(Q11&lt;=0,"FALTAN DATOS"))))))</f>
        <v>BAJO</v>
      </c>
      <c r="S11" s="93"/>
      <c r="T11" s="93"/>
      <c r="U11" s="93"/>
      <c r="V11" s="93"/>
      <c r="W11" s="93"/>
      <c r="X11" s="93"/>
      <c r="Y11" s="93"/>
      <c r="Z11" s="93"/>
      <c r="AA11" s="93"/>
      <c r="AB11" s="92"/>
      <c r="AC11" s="57"/>
      <c r="AD11" s="57"/>
      <c r="AE11" s="60"/>
    </row>
    <row r="12" spans="1:31" s="54" customFormat="1" ht="134.25" customHeight="1">
      <c r="A12" s="55" t="s">
        <v>128</v>
      </c>
      <c r="B12" s="55" t="s">
        <v>129</v>
      </c>
      <c r="C12" s="56" t="s">
        <v>130</v>
      </c>
      <c r="D12" s="57" t="s">
        <v>54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93">
        <v>3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42</v>
      </c>
      <c r="R12" s="58" t="str">
        <f t="shared" si="2"/>
        <v>BAJO</v>
      </c>
      <c r="S12" s="93"/>
      <c r="T12" s="93"/>
      <c r="U12" s="93"/>
      <c r="V12" s="93"/>
      <c r="W12" s="93"/>
      <c r="X12" s="93"/>
      <c r="Y12" s="93"/>
      <c r="Z12" s="93"/>
      <c r="AA12" s="93"/>
      <c r="AB12" s="92"/>
      <c r="AC12" s="57"/>
      <c r="AD12" s="57"/>
      <c r="AE12" s="60"/>
    </row>
    <row r="13" spans="1:31" s="54" customFormat="1" ht="134.25" customHeight="1">
      <c r="A13" s="55" t="s">
        <v>128</v>
      </c>
      <c r="B13" s="55" t="s">
        <v>129</v>
      </c>
      <c r="C13" s="56" t="s">
        <v>130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93">
        <v>3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42</v>
      </c>
      <c r="R13" s="58" t="str">
        <f t="shared" si="2"/>
        <v>BAJO</v>
      </c>
      <c r="S13" s="93"/>
      <c r="T13" s="93"/>
      <c r="U13" s="93"/>
      <c r="V13" s="93"/>
      <c r="W13" s="93"/>
      <c r="X13" s="93"/>
      <c r="Y13" s="93"/>
      <c r="Z13" s="93"/>
      <c r="AA13" s="93"/>
      <c r="AB13" s="92"/>
      <c r="AC13" s="57"/>
      <c r="AD13" s="57"/>
      <c r="AE13" s="60"/>
    </row>
    <row r="14" spans="1:31" s="54" customFormat="1" ht="134.25" customHeight="1">
      <c r="A14" s="55" t="s">
        <v>128</v>
      </c>
      <c r="B14" s="55" t="s">
        <v>129</v>
      </c>
      <c r="C14" s="56" t="s">
        <v>130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57"/>
      <c r="AE14" s="60"/>
    </row>
    <row r="15" spans="1:31" s="54" customFormat="1" ht="134.25" customHeight="1">
      <c r="A15" s="55" t="s">
        <v>128</v>
      </c>
      <c r="B15" s="55" t="s">
        <v>129</v>
      </c>
      <c r="C15" s="56" t="s">
        <v>130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  <c r="AE15" s="60"/>
    </row>
    <row r="16" spans="1:31" s="54" customFormat="1" ht="134.25" customHeight="1">
      <c r="A16" s="55" t="s">
        <v>128</v>
      </c>
      <c r="B16" s="55" t="s">
        <v>129</v>
      </c>
      <c r="C16" s="56" t="s">
        <v>130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  <c r="AE16" s="60"/>
    </row>
    <row r="17" spans="1:31" s="54" customFormat="1" ht="134.25" customHeight="1">
      <c r="A17" s="55" t="s">
        <v>128</v>
      </c>
      <c r="B17" s="55" t="s">
        <v>129</v>
      </c>
      <c r="C17" s="56" t="s">
        <v>130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93">
        <v>3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39</v>
      </c>
      <c r="R17" s="58" t="str">
        <f t="shared" si="2"/>
        <v>BAJO</v>
      </c>
      <c r="S17" s="93"/>
      <c r="T17" s="93"/>
      <c r="U17" s="93"/>
      <c r="V17" s="93"/>
      <c r="W17" s="93"/>
      <c r="X17" s="93"/>
      <c r="Y17" s="93"/>
      <c r="Z17" s="93"/>
      <c r="AA17" s="93"/>
      <c r="AB17" s="92"/>
      <c r="AC17" s="57"/>
      <c r="AD17" s="57"/>
      <c r="AE17" s="60"/>
    </row>
    <row r="18" spans="1:31" s="54" customFormat="1" ht="134.25" customHeight="1">
      <c r="A18" s="55" t="s">
        <v>128</v>
      </c>
      <c r="B18" s="55" t="s">
        <v>129</v>
      </c>
      <c r="C18" s="56" t="s">
        <v>130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93">
        <v>3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39</v>
      </c>
      <c r="R18" s="58" t="str">
        <f t="shared" si="2"/>
        <v>BAJO</v>
      </c>
      <c r="S18" s="93"/>
      <c r="T18" s="93"/>
      <c r="U18" s="93"/>
      <c r="V18" s="93"/>
      <c r="W18" s="93"/>
      <c r="X18" s="93"/>
      <c r="Y18" s="93"/>
      <c r="Z18" s="93"/>
      <c r="AA18" s="93"/>
      <c r="AB18" s="92"/>
      <c r="AC18" s="57"/>
      <c r="AD18" s="57"/>
      <c r="AE18" s="60"/>
    </row>
    <row r="19" spans="1:31" s="54" customFormat="1" ht="151.5" customHeight="1">
      <c r="A19" s="55" t="s">
        <v>128</v>
      </c>
      <c r="B19" s="55" t="s">
        <v>129</v>
      </c>
      <c r="C19" s="56" t="s">
        <v>130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  <c r="AE19" s="60"/>
    </row>
    <row r="20" spans="1:31" s="54" customFormat="1" ht="134.25" customHeight="1">
      <c r="A20" s="55" t="s">
        <v>128</v>
      </c>
      <c r="B20" s="55" t="s">
        <v>129</v>
      </c>
      <c r="C20" s="56" t="s">
        <v>130</v>
      </c>
      <c r="D20" s="92" t="s">
        <v>103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  <c r="AE20" s="60"/>
    </row>
    <row r="21" spans="1:31" s="46" customFormat="1" ht="134.25" customHeight="1">
      <c r="A21" s="55" t="s">
        <v>128</v>
      </c>
      <c r="B21" s="55" t="s">
        <v>129</v>
      </c>
      <c r="C21" s="56" t="s">
        <v>130</v>
      </c>
      <c r="D21" s="57" t="s">
        <v>103</v>
      </c>
      <c r="E21" s="57" t="s">
        <v>73</v>
      </c>
      <c r="F21" s="57" t="s">
        <v>104</v>
      </c>
      <c r="G21" s="57" t="s">
        <v>105</v>
      </c>
      <c r="H21" s="57" t="str">
        <f>VLOOKUP(G21,'Aspectos Ambientales '!$B$4:$C$61,2,FALSE)</f>
        <v xml:space="preserve">Fallas en los activos, tableros de control, corto circuito, o daños en las subestaciones etc. </v>
      </c>
      <c r="I21" s="57" t="s">
        <v>106</v>
      </c>
      <c r="J21" s="57" t="s">
        <v>107</v>
      </c>
      <c r="K21" s="57" t="str">
        <f>VLOOKUP(J21,'IA-CO'!$G$4:$H$25,2,FALSE)</f>
        <v>Deterioro de la capa de ozono, afectación de la calidad del aire, contaminación agua ( subterráneas y superficiales),  capa de suelo, generación de residuos, cambio en la calidad del aire, etc.</v>
      </c>
      <c r="L21" s="58">
        <v>2</v>
      </c>
      <c r="M21" s="58">
        <v>25</v>
      </c>
      <c r="N21" s="58">
        <v>5</v>
      </c>
      <c r="O21" s="58">
        <v>5</v>
      </c>
      <c r="P21" s="59">
        <f>SUM(M21:O21)</f>
        <v>35</v>
      </c>
      <c r="Q21" s="59">
        <f>P21*L21</f>
        <v>70</v>
      </c>
      <c r="R21" s="58" t="str">
        <f t="shared" si="2"/>
        <v>ALTO</v>
      </c>
      <c r="S21" s="58"/>
      <c r="T21" s="58"/>
      <c r="U21" s="58"/>
      <c r="V21" s="58"/>
      <c r="W21" s="58"/>
      <c r="X21" s="58" t="s">
        <v>108</v>
      </c>
      <c r="Y21" s="58" t="s">
        <v>109</v>
      </c>
      <c r="Z21" s="58" t="s">
        <v>110</v>
      </c>
      <c r="AA21" s="58">
        <v>1</v>
      </c>
      <c r="AB21" s="57" t="str">
        <f t="shared" ref="AB21:AB23" si="3">IF(AND(AA21&lt;=1),"Aceptable",IF(AND(AA21&lt;=2),"Tolerable",IF(AND(AA21&lt;=3),"Inaceptable",IF(AA21&lt;=0,"FALTAN DATOS"))))</f>
        <v>Aceptable</v>
      </c>
      <c r="AC21" s="57"/>
      <c r="AD21" s="44"/>
    </row>
    <row r="22" spans="1:31" s="46" customFormat="1" ht="134.25" customHeight="1">
      <c r="A22" s="55" t="s">
        <v>128</v>
      </c>
      <c r="B22" s="55" t="s">
        <v>129</v>
      </c>
      <c r="C22" s="56" t="s">
        <v>130</v>
      </c>
      <c r="D22" s="92" t="s">
        <v>100</v>
      </c>
      <c r="E22" s="57" t="s">
        <v>73</v>
      </c>
      <c r="F22" s="57" t="s">
        <v>111</v>
      </c>
      <c r="G22" s="57" t="s">
        <v>112</v>
      </c>
      <c r="H22" s="57" t="str">
        <f>VLOOKUP(G22,'Aspectos Ambientales '!$B$4:$C$61,2,FALSE)</f>
        <v>Fuga,quiebre, o daño  de las tuberias de agua de las instalaciones de la compañía.</v>
      </c>
      <c r="I22" s="57" t="s">
        <v>106</v>
      </c>
      <c r="J22" s="57" t="s">
        <v>107</v>
      </c>
      <c r="K22" s="57" t="str">
        <f>VLOOKUP(J22,'IA-CO'!$G$4:$H$25,2,FALSE)</f>
        <v>Deterioro de la capa de ozono, afectación de la calidad del aire, contaminación agua ( subterráneas y superficiales),  capa de suelo, generación de residuos, cambio en la calidad del aire, etc.</v>
      </c>
      <c r="L22" s="58">
        <v>3</v>
      </c>
      <c r="M22" s="58">
        <v>9</v>
      </c>
      <c r="N22" s="58">
        <v>5</v>
      </c>
      <c r="O22" s="58">
        <v>3</v>
      </c>
      <c r="P22" s="59">
        <f t="shared" ref="P22:P23" si="4">SUM(M22:O22)</f>
        <v>17</v>
      </c>
      <c r="Q22" s="59">
        <f t="shared" ref="Q22:Q23" si="5">P22*L22</f>
        <v>51</v>
      </c>
      <c r="R22" s="58" t="str">
        <f t="shared" si="2"/>
        <v>BAJO</v>
      </c>
      <c r="S22" s="58"/>
      <c r="T22" s="58"/>
      <c r="U22" s="58"/>
      <c r="V22" s="58"/>
      <c r="W22" s="58"/>
      <c r="X22" s="58" t="s">
        <v>108</v>
      </c>
      <c r="Y22" s="58" t="s">
        <v>109</v>
      </c>
      <c r="Z22" s="58" t="s">
        <v>110</v>
      </c>
      <c r="AA22" s="58">
        <v>1</v>
      </c>
      <c r="AB22" s="57" t="str">
        <f t="shared" si="3"/>
        <v>Aceptable</v>
      </c>
      <c r="AC22" s="57"/>
      <c r="AD22" s="44"/>
    </row>
    <row r="23" spans="1:31" s="46" customFormat="1" ht="134.25" customHeight="1">
      <c r="A23" s="55" t="s">
        <v>128</v>
      </c>
      <c r="B23" s="55" t="s">
        <v>129</v>
      </c>
      <c r="C23" s="56" t="s">
        <v>130</v>
      </c>
      <c r="D23" s="57" t="s">
        <v>103</v>
      </c>
      <c r="E23" s="57" t="s">
        <v>73</v>
      </c>
      <c r="F23" s="57" t="s">
        <v>113</v>
      </c>
      <c r="G23" s="57" t="s">
        <v>114</v>
      </c>
      <c r="H23" s="57" t="str">
        <f>VLOOKUP(G23,'Aspectos Ambientales '!$B$4:$C$61,2,FALSE)</f>
        <v>Emergencias Ambientales  por origen natural.</v>
      </c>
      <c r="I23" s="57" t="s">
        <v>106</v>
      </c>
      <c r="J23" s="57" t="s">
        <v>107</v>
      </c>
      <c r="K23" s="57" t="str">
        <f>VLOOKUP(J23,'IA-CO'!$G$4:$H$25,2,FALSE)</f>
        <v>Deterioro de la capa de ozono, afectación de la calidad del aire, contaminación agua ( subterráneas y superficiales),  capa de suelo, generación de residuos, cambio en la calidad del aire, etc.</v>
      </c>
      <c r="L23" s="58">
        <v>2</v>
      </c>
      <c r="M23" s="58">
        <v>25</v>
      </c>
      <c r="N23" s="58">
        <v>5</v>
      </c>
      <c r="O23" s="58">
        <v>5</v>
      </c>
      <c r="P23" s="59">
        <f t="shared" si="4"/>
        <v>35</v>
      </c>
      <c r="Q23" s="59">
        <f t="shared" si="5"/>
        <v>70</v>
      </c>
      <c r="R23" s="58" t="str">
        <f t="shared" si="2"/>
        <v>ALTO</v>
      </c>
      <c r="S23" s="58"/>
      <c r="T23" s="58"/>
      <c r="U23" s="58"/>
      <c r="V23" s="58"/>
      <c r="W23" s="58"/>
      <c r="X23" s="58" t="s">
        <v>108</v>
      </c>
      <c r="Y23" s="58" t="s">
        <v>109</v>
      </c>
      <c r="Z23" s="58" t="s">
        <v>110</v>
      </c>
      <c r="AA23" s="58">
        <v>1</v>
      </c>
      <c r="AB23" s="57" t="str">
        <f t="shared" si="3"/>
        <v>Aceptable</v>
      </c>
      <c r="AC23" s="57"/>
      <c r="AD23" s="44"/>
    </row>
  </sheetData>
  <autoFilter ref="A9:AD23" xr:uid="{E64E0D30-982D-41B0-BEEA-2CA33F569960}"/>
  <mergeCells count="26"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Q8:Q9"/>
    <mergeCell ref="R8:R9"/>
    <mergeCell ref="S8:X8"/>
    <mergeCell ref="Y8:Y9"/>
    <mergeCell ref="Z8:Z9"/>
    <mergeCell ref="AA8:AA9"/>
    <mergeCell ref="AB8:AB9"/>
    <mergeCell ref="AC8:AC9"/>
  </mergeCells>
  <conditionalFormatting sqref="A7:B8">
    <cfRule type="cellIs" dxfId="1106" priority="28" operator="equal">
      <formula>"INACEPTABLE"</formula>
    </cfRule>
    <cfRule type="cellIs" dxfId="1105" priority="29" operator="equal">
      <formula>"TOLERABLE"</formula>
    </cfRule>
    <cfRule type="cellIs" dxfId="1104" priority="30" operator="equal">
      <formula>"ACEPTABLE"</formula>
    </cfRule>
    <cfRule type="cellIs" dxfId="1103" priority="31" stopIfTrue="1" operator="equal">
      <formula>"MINIMO"</formula>
    </cfRule>
    <cfRule type="cellIs" dxfId="1102" priority="32" stopIfTrue="1" operator="equal">
      <formula>"BAJO"</formula>
    </cfRule>
    <cfRule type="cellIs" dxfId="1101" priority="33" stopIfTrue="1" operator="equal">
      <formula>"MODERADO"</formula>
    </cfRule>
    <cfRule type="cellIs" dxfId="1100" priority="34" stopIfTrue="1" operator="equal">
      <formula>"ALTO"</formula>
    </cfRule>
    <cfRule type="cellIs" dxfId="1099" priority="35" stopIfTrue="1" operator="equal">
      <formula>"EXTREMO"</formula>
    </cfRule>
  </conditionalFormatting>
  <conditionalFormatting sqref="C8:E8">
    <cfRule type="cellIs" dxfId="1098" priority="89" operator="equal">
      <formula>"INACEPTABLE"</formula>
    </cfRule>
    <cfRule type="cellIs" dxfId="1097" priority="90" operator="equal">
      <formula>"TOLERABLE"</formula>
    </cfRule>
    <cfRule type="cellIs" dxfId="1096" priority="91" operator="equal">
      <formula>"ACEPTABLE"</formula>
    </cfRule>
    <cfRule type="cellIs" dxfId="1095" priority="92" stopIfTrue="1" operator="equal">
      <formula>"MINIMO"</formula>
    </cfRule>
    <cfRule type="cellIs" dxfId="1094" priority="93" stopIfTrue="1" operator="equal">
      <formula>"BAJO"</formula>
    </cfRule>
    <cfRule type="cellIs" dxfId="1093" priority="94" stopIfTrue="1" operator="equal">
      <formula>"MODERADO"</formula>
    </cfRule>
    <cfRule type="cellIs" dxfId="1092" priority="95" stopIfTrue="1" operator="equal">
      <formula>"ALTO"</formula>
    </cfRule>
    <cfRule type="cellIs" dxfId="1091" priority="96" stopIfTrue="1" operator="equal">
      <formula>"EXTREMO"</formula>
    </cfRule>
  </conditionalFormatting>
  <conditionalFormatting sqref="F8:F9">
    <cfRule type="cellIs" dxfId="1090" priority="65" operator="equal">
      <formula>"INACEPTABLE"</formula>
    </cfRule>
    <cfRule type="cellIs" dxfId="1089" priority="66" operator="equal">
      <formula>"TOLERABLE"</formula>
    </cfRule>
    <cfRule type="cellIs" dxfId="1088" priority="67" operator="equal">
      <formula>"ACEPTABLE"</formula>
    </cfRule>
    <cfRule type="cellIs" dxfId="1087" priority="68" stopIfTrue="1" operator="equal">
      <formula>"MINIMO"</formula>
    </cfRule>
    <cfRule type="cellIs" dxfId="1086" priority="69" stopIfTrue="1" operator="equal">
      <formula>"BAJO"</formula>
    </cfRule>
    <cfRule type="cellIs" dxfId="1085" priority="70" stopIfTrue="1" operator="equal">
      <formula>"MODERADO"</formula>
    </cfRule>
    <cfRule type="cellIs" dxfId="1084" priority="71" stopIfTrue="1" operator="equal">
      <formula>"ALTO"</formula>
    </cfRule>
    <cfRule type="cellIs" dxfId="1083" priority="72" stopIfTrue="1" operator="equal">
      <formula>"EXTREMO"</formula>
    </cfRule>
  </conditionalFormatting>
  <conditionalFormatting sqref="G9:K9">
    <cfRule type="cellIs" dxfId="1082" priority="57" operator="equal">
      <formula>"INACEPTABLE"</formula>
    </cfRule>
    <cfRule type="cellIs" dxfId="1081" priority="58" operator="equal">
      <formula>"TOLERABLE"</formula>
    </cfRule>
    <cfRule type="cellIs" dxfId="1080" priority="59" operator="equal">
      <formula>"ACEPTABLE"</formula>
    </cfRule>
    <cfRule type="cellIs" dxfId="1079" priority="60" stopIfTrue="1" operator="equal">
      <formula>"MINIMO"</formula>
    </cfRule>
    <cfRule type="cellIs" dxfId="1078" priority="61" stopIfTrue="1" operator="equal">
      <formula>"BAJO"</formula>
    </cfRule>
    <cfRule type="cellIs" dxfId="1077" priority="62" stopIfTrue="1" operator="equal">
      <formula>"MODERADO"</formula>
    </cfRule>
    <cfRule type="cellIs" dxfId="1076" priority="63" stopIfTrue="1" operator="equal">
      <formula>"ALTO"</formula>
    </cfRule>
    <cfRule type="cellIs" dxfId="1075" priority="64" stopIfTrue="1" operator="equal">
      <formula>"EXTREMO"</formula>
    </cfRule>
  </conditionalFormatting>
  <conditionalFormatting sqref="I8">
    <cfRule type="cellIs" dxfId="1074" priority="49" operator="equal">
      <formula>"INACEPTABLE"</formula>
    </cfRule>
    <cfRule type="cellIs" dxfId="1073" priority="50" operator="equal">
      <formula>"TOLERABLE"</formula>
    </cfRule>
    <cfRule type="cellIs" dxfId="1072" priority="51" operator="equal">
      <formula>"ACEPTABLE"</formula>
    </cfRule>
    <cfRule type="cellIs" dxfId="1071" priority="52" stopIfTrue="1" operator="equal">
      <formula>"MINIMO"</formula>
    </cfRule>
    <cfRule type="cellIs" dxfId="1070" priority="53" stopIfTrue="1" operator="equal">
      <formula>"BAJO"</formula>
    </cfRule>
    <cfRule type="cellIs" dxfId="1069" priority="54" stopIfTrue="1" operator="equal">
      <formula>"MODERADO"</formula>
    </cfRule>
    <cfRule type="cellIs" dxfId="1068" priority="55" stopIfTrue="1" operator="equal">
      <formula>"ALTO"</formula>
    </cfRule>
    <cfRule type="cellIs" dxfId="1067" priority="56" stopIfTrue="1" operator="equal">
      <formula>"EXTREMO"</formula>
    </cfRule>
  </conditionalFormatting>
  <conditionalFormatting sqref="L7">
    <cfRule type="cellIs" dxfId="1066" priority="81" operator="equal">
      <formula>"INACEPTABLE"</formula>
    </cfRule>
    <cfRule type="cellIs" dxfId="1065" priority="82" operator="equal">
      <formula>"TOLERABLE"</formula>
    </cfRule>
    <cfRule type="cellIs" dxfId="1064" priority="83" operator="equal">
      <formula>"ACEPTABLE"</formula>
    </cfRule>
    <cfRule type="cellIs" dxfId="1063" priority="84" stopIfTrue="1" operator="equal">
      <formula>"MINIMO"</formula>
    </cfRule>
    <cfRule type="cellIs" dxfId="1062" priority="85" stopIfTrue="1" operator="equal">
      <formula>"BAJO"</formula>
    </cfRule>
    <cfRule type="cellIs" dxfId="1061" priority="86" stopIfTrue="1" operator="equal">
      <formula>"MODERADO"</formula>
    </cfRule>
    <cfRule type="cellIs" dxfId="1060" priority="87" stopIfTrue="1" operator="equal">
      <formula>"ALTO"</formula>
    </cfRule>
    <cfRule type="cellIs" dxfId="1059" priority="88" stopIfTrue="1" operator="equal">
      <formula>"EXTREMO"</formula>
    </cfRule>
  </conditionalFormatting>
  <conditionalFormatting sqref="L8:M8 Y8:AD8">
    <cfRule type="cellIs" dxfId="1058" priority="121" operator="equal">
      <formula>"INACEPTABLE"</formula>
    </cfRule>
    <cfRule type="cellIs" dxfId="1057" priority="122" operator="equal">
      <formula>"TOLERABLE"</formula>
    </cfRule>
    <cfRule type="cellIs" dxfId="1056" priority="123" operator="equal">
      <formula>"ACEPTABLE"</formula>
    </cfRule>
    <cfRule type="cellIs" dxfId="1055" priority="124" stopIfTrue="1" operator="equal">
      <formula>"MINIMO"</formula>
    </cfRule>
    <cfRule type="cellIs" dxfId="1054" priority="125" stopIfTrue="1" operator="equal">
      <formula>"BAJO"</formula>
    </cfRule>
    <cfRule type="cellIs" dxfId="1053" priority="126" stopIfTrue="1" operator="equal">
      <formula>"MODERADO"</formula>
    </cfRule>
    <cfRule type="cellIs" dxfId="1052" priority="127" stopIfTrue="1" operator="equal">
      <formula>"ALTO"</formula>
    </cfRule>
    <cfRule type="cellIs" dxfId="1051" priority="128" stopIfTrue="1" operator="equal">
      <formula>"EXTREMO"</formula>
    </cfRule>
  </conditionalFormatting>
  <conditionalFormatting sqref="M9:P9">
    <cfRule type="cellIs" dxfId="1050" priority="97" operator="equal">
      <formula>"INACEPTABLE"</formula>
    </cfRule>
    <cfRule type="cellIs" dxfId="1049" priority="98" operator="equal">
      <formula>"TOLERABLE"</formula>
    </cfRule>
    <cfRule type="cellIs" dxfId="1048" priority="99" operator="equal">
      <formula>"ACEPTABLE"</formula>
    </cfRule>
    <cfRule type="cellIs" dxfId="1047" priority="100" stopIfTrue="1" operator="equal">
      <formula>"MINIMO"</formula>
    </cfRule>
    <cfRule type="cellIs" dxfId="1046" priority="101" stopIfTrue="1" operator="equal">
      <formula>"BAJO"</formula>
    </cfRule>
    <cfRule type="cellIs" dxfId="1045" priority="102" stopIfTrue="1" operator="equal">
      <formula>"MODERADO"</formula>
    </cfRule>
    <cfRule type="cellIs" dxfId="1044" priority="103" stopIfTrue="1" operator="equal">
      <formula>"ALTO"</formula>
    </cfRule>
    <cfRule type="cellIs" dxfId="1043" priority="104" stopIfTrue="1" operator="equal">
      <formula>"EXTREMO"</formula>
    </cfRule>
  </conditionalFormatting>
  <conditionalFormatting sqref="Q8:S8">
    <cfRule type="cellIs" dxfId="1042" priority="113" operator="equal">
      <formula>"INACEPTABLE"</formula>
    </cfRule>
    <cfRule type="cellIs" dxfId="1041" priority="114" operator="equal">
      <formula>"TOLERABLE"</formula>
    </cfRule>
    <cfRule type="cellIs" dxfId="1040" priority="115" operator="equal">
      <formula>"ACEPTABLE"</formula>
    </cfRule>
    <cfRule type="cellIs" dxfId="1039" priority="116" stopIfTrue="1" operator="equal">
      <formula>"MINIMO"</formula>
    </cfRule>
    <cfRule type="cellIs" dxfId="1038" priority="117" stopIfTrue="1" operator="equal">
      <formula>"BAJO"</formula>
    </cfRule>
    <cfRule type="cellIs" dxfId="1037" priority="118" stopIfTrue="1" operator="equal">
      <formula>"MODERADO"</formula>
    </cfRule>
    <cfRule type="cellIs" dxfId="1036" priority="119" stopIfTrue="1" operator="equal">
      <formula>"ALTO"</formula>
    </cfRule>
    <cfRule type="cellIs" dxfId="1035" priority="120" stopIfTrue="1" operator="equal">
      <formula>"EXTREMO"</formula>
    </cfRule>
  </conditionalFormatting>
  <conditionalFormatting sqref="R10:R23">
    <cfRule type="containsText" dxfId="1034" priority="9" operator="containsText" text="Moderado">
      <formula>NOT(ISERROR(SEARCH("Moderado",R10)))</formula>
    </cfRule>
    <cfRule type="containsText" dxfId="1033" priority="10" operator="containsText" text="Extremo">
      <formula>NOT(ISERROR(SEARCH("Extremo",R10)))</formula>
    </cfRule>
    <cfRule type="containsText" dxfId="1032" priority="11" operator="containsText" text="Alto">
      <formula>NOT(ISERROR(SEARCH("Alto",R10)))</formula>
    </cfRule>
    <cfRule type="containsText" dxfId="1031" priority="12" operator="containsText" text="Bajo">
      <formula>NOT(ISERROR(SEARCH("Bajo",R10)))</formula>
    </cfRule>
    <cfRule type="containsText" dxfId="1030" priority="13" operator="containsText" text="Minimo">
      <formula>NOT(ISERROR(SEARCH("Minimo",R10)))</formula>
    </cfRule>
  </conditionalFormatting>
  <conditionalFormatting sqref="S7">
    <cfRule type="cellIs" dxfId="1029" priority="73" operator="equal">
      <formula>"INACEPTABLE"</formula>
    </cfRule>
    <cfRule type="cellIs" dxfId="1028" priority="74" operator="equal">
      <formula>"TOLERABLE"</formula>
    </cfRule>
    <cfRule type="cellIs" dxfId="1027" priority="75" operator="equal">
      <formula>"ACEPTABLE"</formula>
    </cfRule>
    <cfRule type="cellIs" dxfId="1026" priority="76" stopIfTrue="1" operator="equal">
      <formula>"MINIMO"</formula>
    </cfRule>
    <cfRule type="cellIs" dxfId="1025" priority="77" stopIfTrue="1" operator="equal">
      <formula>"BAJO"</formula>
    </cfRule>
    <cfRule type="cellIs" dxfId="1024" priority="78" stopIfTrue="1" operator="equal">
      <formula>"MODERADO"</formula>
    </cfRule>
    <cfRule type="cellIs" dxfId="1023" priority="79" stopIfTrue="1" operator="equal">
      <formula>"ALTO"</formula>
    </cfRule>
    <cfRule type="cellIs" dxfId="1022" priority="80" stopIfTrue="1" operator="equal">
      <formula>"EXTREMO"</formula>
    </cfRule>
  </conditionalFormatting>
  <conditionalFormatting sqref="S9:X9">
    <cfRule type="cellIs" dxfId="1021" priority="105" operator="equal">
      <formula>"INACEPTABLE"</formula>
    </cfRule>
    <cfRule type="cellIs" dxfId="1020" priority="106" operator="equal">
      <formula>"TOLERABLE"</formula>
    </cfRule>
    <cfRule type="cellIs" dxfId="1019" priority="107" operator="equal">
      <formula>"ACEPTABLE"</formula>
    </cfRule>
    <cfRule type="cellIs" dxfId="1018" priority="108" stopIfTrue="1" operator="equal">
      <formula>"MINIMO"</formula>
    </cfRule>
    <cfRule type="cellIs" dxfId="1017" priority="109" stopIfTrue="1" operator="equal">
      <formula>"BAJO"</formula>
    </cfRule>
    <cfRule type="cellIs" dxfId="1016" priority="110" stopIfTrue="1" operator="equal">
      <formula>"MODERADO"</formula>
    </cfRule>
    <cfRule type="cellIs" dxfId="1015" priority="111" stopIfTrue="1" operator="equal">
      <formula>"ALTO"</formula>
    </cfRule>
    <cfRule type="cellIs" dxfId="1014" priority="112" stopIfTrue="1" operator="equal">
      <formula>"EXTREMO"</formula>
    </cfRule>
  </conditionalFormatting>
  <conditionalFormatting sqref="AB10:AB13">
    <cfRule type="containsText" dxfId="1013" priority="37" operator="containsText" text="Inaceptable">
      <formula>NOT(ISERROR(SEARCH("Inaceptable",AB10)))</formula>
    </cfRule>
    <cfRule type="containsText" dxfId="1012" priority="38" operator="containsText" text="Aceptable">
      <formula>NOT(ISERROR(SEARCH("Aceptable",AB10)))</formula>
    </cfRule>
    <cfRule type="cellIs" dxfId="1011" priority="39" operator="lessThanOrEqual">
      <formula>1</formula>
    </cfRule>
    <cfRule type="containsText" dxfId="1010" priority="40" operator="containsText" text="Aceptable">
      <formula>NOT(ISERROR(SEARCH("Aceptable",AB10)))</formula>
    </cfRule>
    <cfRule type="containsText" dxfId="1009" priority="41" operator="containsText" text="Tolerable">
      <formula>NOT(ISERROR(SEARCH("Tolerable",AB10)))</formula>
    </cfRule>
    <cfRule type="containsText" dxfId="1008" priority="43" operator="containsText" text="Inaceptable">
      <formula>NOT(ISERROR(SEARCH("Inaceptable",AB10)))</formula>
    </cfRule>
  </conditionalFormatting>
  <conditionalFormatting sqref="AB11:AB13">
    <cfRule type="containsText" dxfId="1007" priority="36" operator="containsText" text="Tolerable">
      <formula>NOT(ISERROR(SEARCH("Tolerable",AB11)))</formula>
    </cfRule>
  </conditionalFormatting>
  <conditionalFormatting sqref="AB12">
    <cfRule type="containsText" dxfId="1006" priority="42" operator="containsText" text="Aceptable">
      <formula>NOT(ISERROR(SEARCH("Aceptable",AB12)))</formula>
    </cfRule>
  </conditionalFormatting>
  <conditionalFormatting sqref="AB17:AB18">
    <cfRule type="containsText" dxfId="1005" priority="14" operator="containsText" text="Tolerable">
      <formula>NOT(ISERROR(SEARCH("Tolerable",AB17)))</formula>
    </cfRule>
    <cfRule type="containsText" dxfId="1004" priority="15" operator="containsText" text="Inaceptable">
      <formula>NOT(ISERROR(SEARCH("Inaceptable",AB17)))</formula>
    </cfRule>
    <cfRule type="containsText" dxfId="1003" priority="16" operator="containsText" text="Aceptable">
      <formula>NOT(ISERROR(SEARCH("Aceptable",AB17)))</formula>
    </cfRule>
    <cfRule type="cellIs" dxfId="1002" priority="17" operator="lessThanOrEqual">
      <formula>1</formula>
    </cfRule>
    <cfRule type="containsText" dxfId="1001" priority="18" operator="containsText" text="Aceptable">
      <formula>NOT(ISERROR(SEARCH("Aceptable",AB17)))</formula>
    </cfRule>
    <cfRule type="containsText" dxfId="1000" priority="19" operator="containsText" text="Tolerable">
      <formula>NOT(ISERROR(SEARCH("Tolerable",AB17)))</formula>
    </cfRule>
    <cfRule type="containsText" dxfId="999" priority="20" operator="containsText" text="Inaceptable">
      <formula>NOT(ISERROR(SEARCH("Inaceptable",AB17)))</formula>
    </cfRule>
  </conditionalFormatting>
  <conditionalFormatting sqref="AB21:AB23">
    <cfRule type="containsText" dxfId="998" priority="1" operator="containsText" text="Tolerable">
      <formula>NOT(ISERROR(SEARCH("Tolerable",AB21)))</formula>
    </cfRule>
    <cfRule type="containsText" dxfId="997" priority="2" operator="containsText" text="Inaceptable">
      <formula>NOT(ISERROR(SEARCH("Inaceptable",AB21)))</formula>
    </cfRule>
    <cfRule type="containsText" dxfId="996" priority="3" operator="containsText" text="Aceptable">
      <formula>NOT(ISERROR(SEARCH("Aceptable",AB21)))</formula>
    </cfRule>
    <cfRule type="cellIs" dxfId="995" priority="4" operator="lessThanOrEqual">
      <formula>1</formula>
    </cfRule>
    <cfRule type="containsText" dxfId="994" priority="5" operator="containsText" text="Aceptable">
      <formula>NOT(ISERROR(SEARCH("Aceptable",AB21)))</formula>
    </cfRule>
    <cfRule type="containsText" dxfId="993" priority="6" operator="containsText" text="Tolerable">
      <formula>NOT(ISERROR(SEARCH("Tolerable",AB21)))</formula>
    </cfRule>
    <cfRule type="containsText" dxfId="992" priority="7" operator="containsText" text="Aceptable">
      <formula>NOT(ISERROR(SEARCH("Aceptable",AB21)))</formula>
    </cfRule>
    <cfRule type="containsText" dxfId="991" priority="8" operator="containsText" text="Inaceptable">
      <formula>NOT(ISERROR(SEARCH("Inaceptable",AB21)))</formula>
    </cfRule>
  </conditionalFormatting>
  <dataValidations count="22">
    <dataValidation allowBlank="1" showInputMessage="1" showErrorMessage="1" prompt="Ir a pestaña de VAL CONTROL" sqref="AA8" xr:uid="{5A4883B6-8E6C-4431-81BA-E5E1A2CB10D1}"/>
    <dataValidation allowBlank="1" showInputMessage="1" showErrorMessage="1" prompt="Establecer las actividades del proceso a ser analizadas." sqref="C8" xr:uid="{9B93240A-BC2E-406E-AB41-C83AFB074626}"/>
    <dataValidation allowBlank="1" showInputMessage="1" showErrorMessage="1" prompt="Acciones o controles que previenen y/o reducen que las causas o consecuencias se materialicen._x000a_(Marque con una &quot;X&quot;)" sqref="S8:X8" xr:uid="{462C5EE2-3F4B-4D61-AEE6-C57B08F31AA2}"/>
    <dataValidation allowBlank="1" showInputMessage="1" showErrorMessage="1" prompt="Resultado de la probabilidad y la severidad." sqref="Q8" xr:uid="{30738322-AB68-43CD-8E5E-2C007E22C017}"/>
    <dataValidation allowBlank="1" showInputMessage="1" showErrorMessage="1" prompt="Severidad &amp; Probabilidad de que se materialice la consecuencia." sqref="R8" xr:uid="{7E9C55E7-7339-4C7C-87D7-642E54C8F86C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9EE0253E-62EF-4294-B3D1-C24052F772DA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F069C459-79D1-4CE9-A4DF-F0AB70712F47}"/>
    <dataValidation allowBlank="1" showInputMessage="1" showErrorMessage="1" prompt="Acciones a ser realizadas con el fin de llevar la valoracion del riesgo vs el control a nivel aceptable." sqref="AC8" xr:uid="{0B4709DF-CD08-48A4-8ED6-65E931B41077}"/>
    <dataValidation allowBlank="1" showInputMessage="1" showErrorMessage="1" prompt="Proceso encargado de garantizar que el Punto de Control se cumpla." sqref="Z8" xr:uid="{B41BF897-DEB3-4DF2-8C8E-05D7FE2EC891}"/>
    <dataValidation allowBlank="1" showInputMessage="1" showErrorMessage="1" prompt="Registros (evidencia) que soporta el cumplimiento del Punto de Control." sqref="Y8" xr:uid="{28610B9F-954B-42B9-9E4B-AAD2DEFFA22E}"/>
    <dataValidation allowBlank="1" showInputMessage="1" showErrorMessage="1" prompt="Ir a pestaña de PROBABILIDAD_x000a_Probabilidad de la actividad." sqref="L8" xr:uid="{1E75BC61-268D-4BFA-8928-C39714A81722}"/>
    <dataValidation type="list" allowBlank="1" showInputMessage="1" showErrorMessage="1" sqref="M7:P7" xr:uid="{38E8E7DC-C6AD-4293-8E7F-1D45E909D944}">
      <formula1>#REF!</formula1>
    </dataValidation>
    <dataValidation allowBlank="1" showInputMessage="1" showErrorMessage="1" prompt="Seleccione el tipo de actividad que genera los reciduos " sqref="E8" xr:uid="{00634FFA-D6E2-4D1D-B76D-71AC55FF0A9F}"/>
    <dataValidation allowBlank="1" showInputMessage="1" showErrorMessage="1" prompt="Cantidad de veces que se realizar la actividad" sqref="D8" xr:uid="{17C7CA58-09FC-46E6-905F-E3420B05060D}"/>
    <dataValidation allowBlank="1" showInputMessage="1" showErrorMessage="1" prompt="Clasificación de la actividad" sqref="H9" xr:uid="{58AE5519-AD27-4346-8534-EA74C891FFB8}"/>
    <dataValidation allowBlank="1" showInputMessage="1" showErrorMessage="1" prompt="Eliminar" sqref="S9" xr:uid="{E2B862E4-421A-4EA0-84D1-BA96E788A5D2}"/>
    <dataValidation allowBlank="1" showInputMessage="1" showErrorMessage="1" prompt="Reducir" sqref="T9" xr:uid="{88C11160-7F6A-4ED5-9169-F78FEFD3F9F9}"/>
    <dataValidation allowBlank="1" showInputMessage="1" showErrorMessage="1" prompt="Reusar" sqref="U9" xr:uid="{820097A6-BD18-45B4-B866-68BB2DB23E37}"/>
    <dataValidation allowBlank="1" showInputMessage="1" showErrorMessage="1" prompt="Reciclar" sqref="V9" xr:uid="{7D3F92A5-D752-40DE-8694-F908D90722C7}"/>
    <dataValidation allowBlank="1" showInputMessage="1" showErrorMessage="1" prompt="Controles de Ingeniería" sqref="W9" xr:uid="{04E73E3D-B0A0-4977-B307-16C46B434222}"/>
    <dataValidation allowBlank="1" showInputMessage="1" showErrorMessage="1" prompt="Controles Administrativos" sqref="X9" xr:uid="{1A4CEBD2-ADC5-401B-87E6-A047129A7C12}"/>
    <dataValidation allowBlank="1" showInputMessage="1" showErrorMessage="1" prompt="Ir a pestaña de SEVERIDAD_x000a_Impacto dentro de la organización que genera la actividad." sqref="M8 M9:P9" xr:uid="{D6F5A752-15EF-4C30-9150-9085D3BBD6C9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CDAE4BD1-C598-4294-A54D-F8B64B46D605}">
          <x14:formula1>
            <xm:f>'Severidad '!$A$4:$A$15</xm:f>
          </x14:formula1>
          <xm:sqref>M10:M15 M17:M23</xm:sqref>
        </x14:dataValidation>
        <x14:dataValidation type="list" allowBlank="1" showInputMessage="1" showErrorMessage="1" xr:uid="{29C4ADA9-4A8C-4663-AC97-808359BB838F}">
          <x14:formula1>
            <xm:f>'Severidad '!$F$4:$F$15</xm:f>
          </x14:formula1>
          <xm:sqref>O10:O20</xm:sqref>
        </x14:dataValidation>
        <x14:dataValidation type="list" allowBlank="1" showInputMessage="1" showErrorMessage="1" xr:uid="{7EB4E498-C242-4882-8200-163E6AE2BC66}">
          <x14:formula1>
            <xm:f>'Severidad '!$A$4:$A$19</xm:f>
          </x14:formula1>
          <xm:sqref>M16</xm:sqref>
        </x14:dataValidation>
        <x14:dataValidation type="list" allowBlank="1" showInputMessage="1" showErrorMessage="1" xr:uid="{43473C08-6E39-4797-AA09-F71B1BC95183}">
          <x14:formula1>
            <xm:f>'Severidad '!$D$4:$D$15</xm:f>
          </x14:formula1>
          <xm:sqref>N10:N20 N21:O23</xm:sqref>
        </x14:dataValidation>
        <x14:dataValidation type="list" allowBlank="1" showInputMessage="1" showErrorMessage="1" xr:uid="{6CDF50AB-3497-478E-A0BE-849A8F52BE71}">
          <x14:formula1>
            <xm:f>'IA-CO'!$F$29:$F$31</xm:f>
          </x14:formula1>
          <xm:sqref>D10:D23</xm:sqref>
        </x14:dataValidation>
        <x14:dataValidation type="list" allowBlank="1" showInputMessage="1" showErrorMessage="1" xr:uid="{5DC3D07D-0C63-4153-B5DD-A2B25BED0B4B}">
          <x14:formula1>
            <xm:f>'IA-CO'!$G$29:$G$31</xm:f>
          </x14:formula1>
          <xm:sqref>E10:E23</xm:sqref>
        </x14:dataValidation>
        <x14:dataValidation type="list" allowBlank="1" showInputMessage="1" showErrorMessage="1" xr:uid="{0B8BB70B-B30E-45EE-BF84-E35D5A09B887}">
          <x14:formula1>
            <xm:f>'Aspectos Ambientales '!$A$4:$A$62</xm:f>
          </x14:formula1>
          <xm:sqref>F10:F23</xm:sqref>
        </x14:dataValidation>
        <x14:dataValidation type="list" allowBlank="1" showInputMessage="1" showErrorMessage="1" xr:uid="{AA68D1A4-8584-4BBB-BCBB-CB0E7A9B5ADD}">
          <x14:formula1>
            <xm:f>'Aspectos Ambientales '!$B$4:$B$63</xm:f>
          </x14:formula1>
          <xm:sqref>G10:G23</xm:sqref>
        </x14:dataValidation>
        <x14:dataValidation type="list" allowBlank="1" showInputMessage="1" showErrorMessage="1" xr:uid="{4F3E8C63-8727-44E8-AAE0-A1EFAB013F61}">
          <x14:formula1>
            <xm:f>'IA-CO'!$F$4:$F$24</xm:f>
          </x14:formula1>
          <xm:sqref>I10:I23</xm:sqref>
        </x14:dataValidation>
        <x14:dataValidation type="list" allowBlank="1" showInputMessage="1" showErrorMessage="1" xr:uid="{9CEEAC39-3031-41D7-9DCF-53666B447921}">
          <x14:formula1>
            <xm:f>'IA-CO'!$G$4:$G$25</xm:f>
          </x14:formula1>
          <xm:sqref>J10:J23</xm:sqref>
        </x14:dataValidation>
        <x14:dataValidation type="list" allowBlank="1" showInputMessage="1" showErrorMessage="1" xr:uid="{FED26F4D-3E18-4728-97BA-2759BDDAD6F6}">
          <x14:formula1>
            <xm:f>'Probabilidad '!$B$4:$B$8</xm:f>
          </x14:formula1>
          <xm:sqref>L10:L23</xm:sqref>
        </x14:dataValidation>
        <x14:dataValidation type="list" allowBlank="1" showInputMessage="1" showErrorMessage="1" xr:uid="{261A9F07-BBAA-4BD2-84A5-AB451DA66DA6}">
          <x14:formula1>
            <xm:f>'Probabilidad '!$E$16:$E$18</xm:f>
          </x14:formula1>
          <xm:sqref>AA10:AA23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1DF5-0B48-46AB-B137-A72000DCD113}">
  <sheetPr codeName="Hoja1"/>
  <dimension ref="A1:AD56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41.42578125" customWidth="1"/>
    <col min="3" max="3" width="56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4.4257812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76.85546875" customWidth="1"/>
    <col min="26" max="26" width="49.7109375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47" t="s">
        <v>131</v>
      </c>
      <c r="B10" s="47" t="s">
        <v>132</v>
      </c>
      <c r="C10" s="43" t="s">
        <v>133</v>
      </c>
      <c r="D10" s="44" t="s">
        <v>54</v>
      </c>
      <c r="E10" s="44" t="s">
        <v>73</v>
      </c>
      <c r="F10" s="44" t="s">
        <v>56</v>
      </c>
      <c r="G10" s="44" t="s">
        <v>57</v>
      </c>
      <c r="H10" s="44" t="str">
        <f>VLOOKUP(G10,'Aspectos Ambientales '!$B$4:$C$61,2,FALSE)</f>
        <v xml:space="preserve">Uso de sanitarios, lavamanos, consumo humano, aseo. </v>
      </c>
      <c r="I10" s="44" t="s">
        <v>58</v>
      </c>
      <c r="J10" s="44" t="s">
        <v>59</v>
      </c>
      <c r="K10" s="44" t="str">
        <f>VLOOKUP(J10,'IA-CO'!$G$4:$H$25,2,FALSE)</f>
        <v>Cambio de las características fisicoquímicas y biológicas del agua.</v>
      </c>
      <c r="L10" s="48">
        <v>4</v>
      </c>
      <c r="M10" s="48">
        <v>9</v>
      </c>
      <c r="N10" s="48">
        <v>3</v>
      </c>
      <c r="O10" s="48">
        <v>2</v>
      </c>
      <c r="P10" s="49">
        <f>SUM(M10:O10)</f>
        <v>14</v>
      </c>
      <c r="Q10" s="49">
        <f>P10*L10</f>
        <v>56</v>
      </c>
      <c r="R10" s="4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48"/>
      <c r="T10" s="48" t="s">
        <v>60</v>
      </c>
      <c r="U10" s="48"/>
      <c r="V10" s="48"/>
      <c r="W10" s="48"/>
      <c r="X10" s="48" t="s">
        <v>60</v>
      </c>
      <c r="Y10" s="48" t="s">
        <v>61</v>
      </c>
      <c r="Z10" s="48" t="s">
        <v>62</v>
      </c>
      <c r="AA10" s="48">
        <v>1</v>
      </c>
      <c r="AB10" s="44" t="str">
        <f>IF(AND(AA10&lt;=1),"Aceptable",IF(AND(AA10&lt;=2),"Tolerable",IF(AND(AA10&lt;=3),"Inaceptable",IF(AA10&lt;=0,"FALTAN DATOS"))))</f>
        <v>Aceptable</v>
      </c>
      <c r="AC10" s="44"/>
      <c r="AD10" s="44"/>
    </row>
    <row r="11" spans="1:30" s="46" customFormat="1" ht="134.25" customHeight="1">
      <c r="A11" s="47" t="s">
        <v>131</v>
      </c>
      <c r="B11" s="47" t="s">
        <v>132</v>
      </c>
      <c r="C11" s="43" t="s">
        <v>133</v>
      </c>
      <c r="D11" s="44" t="s">
        <v>54</v>
      </c>
      <c r="E11" s="44" t="s">
        <v>73</v>
      </c>
      <c r="F11" s="44" t="s">
        <v>56</v>
      </c>
      <c r="G11" s="44" t="s">
        <v>63</v>
      </c>
      <c r="H11" s="44" t="str">
        <f>VLOOKUP(G11,'Aspectos Ambientales '!$B$4:$C$61,2,FALSE)</f>
        <v xml:space="preserve">Actividades especificas del proceso, dependientes de electricidad </v>
      </c>
      <c r="I11" s="44" t="s">
        <v>58</v>
      </c>
      <c r="J11" s="44" t="s">
        <v>64</v>
      </c>
      <c r="K11" s="44" t="str">
        <f>VLOOKUP(J11,'IA-CO'!$G$4:$H$25,2,FALSE)</f>
        <v>Recursos para la generación de energía eléctrica</v>
      </c>
      <c r="L11" s="48">
        <v>4</v>
      </c>
      <c r="M11" s="48">
        <v>9</v>
      </c>
      <c r="N11" s="48">
        <v>3</v>
      </c>
      <c r="O11" s="48">
        <v>2</v>
      </c>
      <c r="P11" s="49">
        <f t="shared" ref="P11:P50" si="0">SUM(M11:O11)</f>
        <v>14</v>
      </c>
      <c r="Q11" s="49">
        <f t="shared" ref="Q11:Q50" si="1">P11*L11</f>
        <v>56</v>
      </c>
      <c r="R11" s="48" t="str">
        <f t="shared" ref="R11:R50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48"/>
      <c r="T11" s="48" t="s">
        <v>60</v>
      </c>
      <c r="U11" s="48"/>
      <c r="V11" s="48"/>
      <c r="W11" s="48"/>
      <c r="X11" s="48" t="s">
        <v>60</v>
      </c>
      <c r="Y11" s="48" t="s">
        <v>65</v>
      </c>
      <c r="Z11" s="48" t="s">
        <v>66</v>
      </c>
      <c r="AA11" s="48">
        <v>1</v>
      </c>
      <c r="AB11" s="44" t="str">
        <f t="shared" ref="AB11:AB49" si="3">IF(AND(AA11&lt;=1),"Aceptable",IF(AND(AA11&lt;=2),"Tolerable",IF(AND(AA11&lt;=3),"Inaceptable",IF(AA11&lt;=0,"FALTAN DATOS"))))</f>
        <v>Aceptable</v>
      </c>
      <c r="AC11" s="44"/>
      <c r="AD11" s="44"/>
    </row>
    <row r="12" spans="1:30" s="46" customFormat="1" ht="134.25" customHeight="1">
      <c r="A12" s="47" t="s">
        <v>131</v>
      </c>
      <c r="B12" s="47" t="s">
        <v>132</v>
      </c>
      <c r="C12" s="43" t="s">
        <v>133</v>
      </c>
      <c r="D12" s="44" t="s">
        <v>54</v>
      </c>
      <c r="E12" s="44" t="s">
        <v>73</v>
      </c>
      <c r="F12" s="44" t="s">
        <v>67</v>
      </c>
      <c r="G12" s="44" t="s">
        <v>68</v>
      </c>
      <c r="H12" s="44" t="str">
        <f>VLOOKUP(G12,'Aspectos Ambientales '!$B$4:$C$61,2,FALSE)</f>
        <v xml:space="preserve">Fuentes móviles vehiculares, plantas eléctricas </v>
      </c>
      <c r="I12" s="44" t="s">
        <v>69</v>
      </c>
      <c r="J12" s="44" t="s">
        <v>70</v>
      </c>
      <c r="K12" s="44" t="str">
        <f>VLOOKUP(J12,'IA-CO'!$G$4:$H$25,2,FALSE)</f>
        <v>Cambios en la calidad del aire, deterioro de la capa de ozono</v>
      </c>
      <c r="L12" s="48">
        <v>4</v>
      </c>
      <c r="M12" s="48">
        <v>9</v>
      </c>
      <c r="N12" s="48">
        <v>3</v>
      </c>
      <c r="O12" s="48">
        <v>2</v>
      </c>
      <c r="P12" s="49">
        <f t="shared" si="0"/>
        <v>14</v>
      </c>
      <c r="Q12" s="49">
        <f t="shared" si="1"/>
        <v>56</v>
      </c>
      <c r="R12" s="48" t="str">
        <f t="shared" si="2"/>
        <v>MODERADO</v>
      </c>
      <c r="S12" s="48"/>
      <c r="T12" s="48" t="s">
        <v>60</v>
      </c>
      <c r="U12" s="48"/>
      <c r="V12" s="48"/>
      <c r="W12" s="48"/>
      <c r="X12" s="48" t="s">
        <v>60</v>
      </c>
      <c r="Y12" s="48" t="s">
        <v>71</v>
      </c>
      <c r="Z12" s="48" t="s">
        <v>72</v>
      </c>
      <c r="AA12" s="48">
        <v>1</v>
      </c>
      <c r="AB12" s="44" t="str">
        <f t="shared" si="3"/>
        <v>Aceptable</v>
      </c>
      <c r="AC12" s="44"/>
      <c r="AD12" s="44"/>
    </row>
    <row r="13" spans="1:30" s="46" customFormat="1" ht="134.25" customHeight="1">
      <c r="A13" s="47" t="s">
        <v>131</v>
      </c>
      <c r="B13" s="47" t="s">
        <v>132</v>
      </c>
      <c r="C13" s="43" t="s">
        <v>133</v>
      </c>
      <c r="D13" s="44" t="s">
        <v>54</v>
      </c>
      <c r="E13" s="44" t="s">
        <v>73</v>
      </c>
      <c r="F13" s="44" t="s">
        <v>74</v>
      </c>
      <c r="G13" s="44" t="s">
        <v>75</v>
      </c>
      <c r="H13" s="44" t="str">
        <f>VLOOKUP(G13,'Aspectos Ambientales '!$B$4:$C$61,2,FALSE)</f>
        <v>Actividades de oficina u  operativa con referencia a acto administrativo</v>
      </c>
      <c r="I13" s="44" t="s">
        <v>76</v>
      </c>
      <c r="J13" s="44" t="s">
        <v>77</v>
      </c>
      <c r="K13" s="44" t="str">
        <f>VLOOKUP(J13,'IA-CO'!$G$4:$H$25,2,FALSE)</f>
        <v>Disminución de la vida útil de las celdas de seguridad.</v>
      </c>
      <c r="L13" s="48">
        <v>4</v>
      </c>
      <c r="M13" s="48">
        <v>9</v>
      </c>
      <c r="N13" s="48">
        <v>3</v>
      </c>
      <c r="O13" s="48">
        <v>2</v>
      </c>
      <c r="P13" s="49">
        <f t="shared" si="0"/>
        <v>14</v>
      </c>
      <c r="Q13" s="49">
        <f t="shared" si="1"/>
        <v>56</v>
      </c>
      <c r="R13" s="48" t="str">
        <f t="shared" si="2"/>
        <v>MODERADO</v>
      </c>
      <c r="S13" s="48"/>
      <c r="T13" s="48"/>
      <c r="U13" s="48"/>
      <c r="V13" s="48" t="s">
        <v>60</v>
      </c>
      <c r="W13" s="48"/>
      <c r="X13" s="48" t="s">
        <v>60</v>
      </c>
      <c r="Y13" s="48" t="s">
        <v>78</v>
      </c>
      <c r="Z13" s="48" t="s">
        <v>79</v>
      </c>
      <c r="AA13" s="48">
        <v>1</v>
      </c>
      <c r="AB13" s="44" t="str">
        <f t="shared" si="3"/>
        <v>Aceptable</v>
      </c>
      <c r="AC13" s="44"/>
      <c r="AD13" s="44"/>
    </row>
    <row r="14" spans="1:30" s="46" customFormat="1" ht="134.25" customHeight="1">
      <c r="A14" s="47" t="s">
        <v>131</v>
      </c>
      <c r="B14" s="47" t="s">
        <v>132</v>
      </c>
      <c r="C14" s="43" t="s">
        <v>133</v>
      </c>
      <c r="D14" s="44" t="s">
        <v>54</v>
      </c>
      <c r="E14" s="44" t="s">
        <v>73</v>
      </c>
      <c r="F14" s="44" t="s">
        <v>80</v>
      </c>
      <c r="G14" s="44" t="s">
        <v>81</v>
      </c>
      <c r="H14" s="44" t="str">
        <f>VLOOKUP(G14,'Aspectos Ambientales '!$B$4:$C$61,2,FALSE)</f>
        <v>Proceso administrativo</v>
      </c>
      <c r="I14" s="44" t="s">
        <v>58</v>
      </c>
      <c r="J14" s="44" t="s">
        <v>82</v>
      </c>
      <c r="K14" s="44" t="str">
        <f>VLOOKUP(J14,'IA-CO'!$G$4:$H$25,2,FALSE)</f>
        <v>papel, impresiones, factura, papel ecológico, artículos de oficina</v>
      </c>
      <c r="L14" s="48">
        <v>2</v>
      </c>
      <c r="M14" s="48">
        <v>9</v>
      </c>
      <c r="N14" s="48">
        <v>3</v>
      </c>
      <c r="O14" s="48">
        <v>2</v>
      </c>
      <c r="P14" s="49">
        <f t="shared" si="0"/>
        <v>14</v>
      </c>
      <c r="Q14" s="49">
        <f t="shared" si="1"/>
        <v>28</v>
      </c>
      <c r="R14" s="48" t="str">
        <f t="shared" si="2"/>
        <v>BAJO</v>
      </c>
      <c r="S14" s="48"/>
      <c r="T14" s="48"/>
      <c r="U14" s="48"/>
      <c r="V14" s="48"/>
      <c r="W14" s="48"/>
      <c r="X14" s="48"/>
      <c r="Y14" s="81"/>
      <c r="Z14" s="81"/>
      <c r="AA14" s="81"/>
      <c r="AB14" s="81"/>
      <c r="AC14" s="81"/>
      <c r="AD14" s="81"/>
    </row>
    <row r="15" spans="1:30" s="46" customFormat="1" ht="134.25" customHeight="1">
      <c r="A15" s="47" t="s">
        <v>131</v>
      </c>
      <c r="B15" s="47" t="s">
        <v>132</v>
      </c>
      <c r="C15" s="43" t="s">
        <v>133</v>
      </c>
      <c r="D15" s="44" t="s">
        <v>54</v>
      </c>
      <c r="E15" s="44" t="s">
        <v>73</v>
      </c>
      <c r="F15" s="44" t="s">
        <v>83</v>
      </c>
      <c r="G15" s="44" t="s">
        <v>84</v>
      </c>
      <c r="H15" s="44" t="str">
        <f>VLOOKUP(G15,'Aspectos Ambientales '!$B$4:$C$61,2,FALSE)</f>
        <v>Libretas, borradores,papel,boligrafos,cartucheras, calendarios, carpetas, clips, etc.</v>
      </c>
      <c r="I15" s="44" t="s">
        <v>58</v>
      </c>
      <c r="J15" s="44" t="s">
        <v>82</v>
      </c>
      <c r="K15" s="44" t="str">
        <f>VLOOKUP(J15,'IA-CO'!$G$4:$H$25,2,FALSE)</f>
        <v>papel, impresiones, factura, papel ecológico, artículos de oficina</v>
      </c>
      <c r="L15" s="48">
        <v>2</v>
      </c>
      <c r="M15" s="48">
        <v>9</v>
      </c>
      <c r="N15" s="48">
        <v>3</v>
      </c>
      <c r="O15" s="48">
        <v>2</v>
      </c>
      <c r="P15" s="49">
        <f t="shared" si="0"/>
        <v>14</v>
      </c>
      <c r="Q15" s="49">
        <f t="shared" si="1"/>
        <v>28</v>
      </c>
      <c r="R15" s="48" t="str">
        <f t="shared" si="2"/>
        <v>BAJO</v>
      </c>
      <c r="S15" s="48"/>
      <c r="T15" s="48"/>
      <c r="U15" s="48"/>
      <c r="V15" s="48"/>
      <c r="W15" s="48"/>
      <c r="X15" s="48"/>
      <c r="Y15" s="81"/>
      <c r="Z15" s="81"/>
      <c r="AA15" s="81"/>
      <c r="AB15" s="81"/>
      <c r="AC15" s="81"/>
      <c r="AD15" s="81"/>
    </row>
    <row r="16" spans="1:30" s="46" customFormat="1" ht="134.25" customHeight="1">
      <c r="A16" s="47" t="s">
        <v>131</v>
      </c>
      <c r="B16" s="47" t="s">
        <v>132</v>
      </c>
      <c r="C16" s="43" t="s">
        <v>133</v>
      </c>
      <c r="D16" s="44" t="s">
        <v>54</v>
      </c>
      <c r="E16" s="44" t="s">
        <v>73</v>
      </c>
      <c r="F16" s="44" t="s">
        <v>85</v>
      </c>
      <c r="G16" s="44" t="s">
        <v>86</v>
      </c>
      <c r="H16" s="44" t="str">
        <f>VLOOKUP(G16,'Aspectos Ambientales '!$B$4:$C$61,2,FALSE)</f>
        <v xml:space="preserve">Residuos generados de centros de acopio, puntos ecológicos, etc. </v>
      </c>
      <c r="I16" s="44" t="s">
        <v>87</v>
      </c>
      <c r="J16" s="44" t="s">
        <v>88</v>
      </c>
      <c r="K16" s="44" t="str">
        <f>VLOOKUP(J16,'IA-CO'!$G$4:$H$25,2,FALSE)</f>
        <v>Aumento de la vida útil de las celdas de seguridad.</v>
      </c>
      <c r="L16" s="48">
        <v>4</v>
      </c>
      <c r="M16" s="48">
        <v>0</v>
      </c>
      <c r="N16" s="48">
        <v>2</v>
      </c>
      <c r="O16" s="48">
        <v>2</v>
      </c>
      <c r="P16" s="49">
        <f t="shared" si="0"/>
        <v>4</v>
      </c>
      <c r="Q16" s="49">
        <f t="shared" si="1"/>
        <v>16</v>
      </c>
      <c r="R16" s="48" t="str">
        <f t="shared" si="2"/>
        <v>MINIMO</v>
      </c>
      <c r="S16" s="48"/>
      <c r="T16" s="48"/>
      <c r="U16" s="48"/>
      <c r="V16" s="48"/>
      <c r="W16" s="48"/>
      <c r="X16" s="48"/>
      <c r="Y16" s="81"/>
      <c r="Z16" s="81"/>
      <c r="AA16" s="81"/>
      <c r="AB16" s="81"/>
      <c r="AC16" s="81"/>
      <c r="AD16" s="81"/>
    </row>
    <row r="17" spans="1:30" s="46" customFormat="1" ht="134.25" customHeight="1">
      <c r="A17" s="47" t="s">
        <v>131</v>
      </c>
      <c r="B17" s="47" t="s">
        <v>132</v>
      </c>
      <c r="C17" s="43" t="s">
        <v>133</v>
      </c>
      <c r="D17" s="44" t="s">
        <v>54</v>
      </c>
      <c r="E17" s="44" t="s">
        <v>73</v>
      </c>
      <c r="F17" s="44" t="s">
        <v>89</v>
      </c>
      <c r="G17" s="44" t="s">
        <v>90</v>
      </c>
      <c r="H17" s="44" t="str">
        <f>VLOOKUP(G17,'Aspectos Ambientales '!$B$4:$C$61,2,FALSE)</f>
        <v xml:space="preserve">Consumo de alimentos durante el turno.
Pasto por el desmonte. </v>
      </c>
      <c r="I17" s="44" t="s">
        <v>76</v>
      </c>
      <c r="J17" s="44" t="s">
        <v>91</v>
      </c>
      <c r="K17" s="44" t="str">
        <f>VLOOKUP(J17,'IA-CO'!$G$4:$H$25,2,FALSE)</f>
        <v xml:space="preserve">Disminución de la vida útil del relleno sanitario </v>
      </c>
      <c r="L17" s="48">
        <v>4</v>
      </c>
      <c r="M17" s="48">
        <v>9</v>
      </c>
      <c r="N17" s="48">
        <v>2</v>
      </c>
      <c r="O17" s="48">
        <v>2</v>
      </c>
      <c r="P17" s="49">
        <f t="shared" si="0"/>
        <v>13</v>
      </c>
      <c r="Q17" s="49">
        <f t="shared" si="1"/>
        <v>52</v>
      </c>
      <c r="R17" s="48" t="str">
        <f t="shared" si="2"/>
        <v>MODERADO</v>
      </c>
      <c r="S17" s="48"/>
      <c r="T17" s="48" t="s">
        <v>60</v>
      </c>
      <c r="U17" s="48" t="s">
        <v>60</v>
      </c>
      <c r="V17" s="48" t="s">
        <v>60</v>
      </c>
      <c r="W17" s="48"/>
      <c r="X17" s="48" t="s">
        <v>60</v>
      </c>
      <c r="Y17" s="48" t="s">
        <v>92</v>
      </c>
      <c r="Z17" s="48" t="s">
        <v>93</v>
      </c>
      <c r="AA17" s="48">
        <v>1</v>
      </c>
      <c r="AB17" s="44" t="str">
        <f t="shared" si="3"/>
        <v>Aceptable</v>
      </c>
      <c r="AC17" s="44"/>
      <c r="AD17" s="44"/>
    </row>
    <row r="18" spans="1:30" s="46" customFormat="1" ht="134.25" customHeight="1">
      <c r="A18" s="47" t="s">
        <v>131</v>
      </c>
      <c r="B18" s="47" t="s">
        <v>132</v>
      </c>
      <c r="C18" s="43" t="s">
        <v>133</v>
      </c>
      <c r="D18" s="44" t="s">
        <v>54</v>
      </c>
      <c r="E18" s="44" t="s">
        <v>73</v>
      </c>
      <c r="F18" s="44" t="s">
        <v>94</v>
      </c>
      <c r="G18" s="44" t="s">
        <v>95</v>
      </c>
      <c r="H18" s="44" t="str">
        <f>VLOOKUP(G18,'Aspectos Ambientales '!$B$4:$C$61,2,FALSE)</f>
        <v>Vertimientos líquidos domésticos (hidrosanitarios)</v>
      </c>
      <c r="I18" s="44" t="s">
        <v>96</v>
      </c>
      <c r="J18" s="44" t="s">
        <v>57</v>
      </c>
      <c r="K18" s="44" t="str">
        <f>VLOOKUP(J18,'IA-CO'!$G$4:$H$25,2,FALSE)</f>
        <v>Aguas residuales de uso domestico, alcantarillado</v>
      </c>
      <c r="L18" s="48">
        <v>4</v>
      </c>
      <c r="M18" s="48">
        <v>9</v>
      </c>
      <c r="N18" s="48">
        <v>2</v>
      </c>
      <c r="O18" s="48">
        <v>2</v>
      </c>
      <c r="P18" s="49">
        <f t="shared" si="0"/>
        <v>13</v>
      </c>
      <c r="Q18" s="49">
        <f t="shared" si="1"/>
        <v>52</v>
      </c>
      <c r="R18" s="48" t="str">
        <f t="shared" si="2"/>
        <v>MODERADO</v>
      </c>
      <c r="S18" s="48"/>
      <c r="T18" s="48"/>
      <c r="U18" s="48"/>
      <c r="V18" s="48"/>
      <c r="W18" s="48"/>
      <c r="X18" s="48" t="s">
        <v>60</v>
      </c>
      <c r="Y18" s="48" t="s">
        <v>97</v>
      </c>
      <c r="Z18" s="48" t="s">
        <v>66</v>
      </c>
      <c r="AA18" s="48">
        <v>1</v>
      </c>
      <c r="AB18" s="44" t="str">
        <f t="shared" si="3"/>
        <v>Aceptable</v>
      </c>
      <c r="AC18" s="44"/>
      <c r="AD18" s="44"/>
    </row>
    <row r="19" spans="1:30" s="46" customFormat="1" ht="151.5" customHeight="1">
      <c r="A19" s="47" t="s">
        <v>131</v>
      </c>
      <c r="B19" s="47" t="s">
        <v>132</v>
      </c>
      <c r="C19" s="43" t="s">
        <v>133</v>
      </c>
      <c r="D19" s="44" t="s">
        <v>54</v>
      </c>
      <c r="E19" s="44" t="s">
        <v>73</v>
      </c>
      <c r="F19" s="44" t="s">
        <v>98</v>
      </c>
      <c r="G19" s="44" t="s">
        <v>99</v>
      </c>
      <c r="H19" s="44" t="str">
        <f>VLOOKUP(G19,'Aspectos Ambientales '!$B$4:$C$61,2,FALSE)</f>
        <v>Impresión</v>
      </c>
      <c r="I19" s="44" t="s">
        <v>76</v>
      </c>
      <c r="J19" s="44" t="s">
        <v>77</v>
      </c>
      <c r="K19" s="44" t="str">
        <f>VLOOKUP(J19,'IA-CO'!$G$4:$H$25,2,FALSE)</f>
        <v>Disminución de la vida útil de las celdas de seguridad.</v>
      </c>
      <c r="L19" s="48">
        <v>3</v>
      </c>
      <c r="M19" s="48">
        <v>9</v>
      </c>
      <c r="N19" s="48">
        <v>2</v>
      </c>
      <c r="O19" s="48">
        <v>2</v>
      </c>
      <c r="P19" s="49">
        <f t="shared" si="0"/>
        <v>13</v>
      </c>
      <c r="Q19" s="49">
        <f t="shared" si="1"/>
        <v>39</v>
      </c>
      <c r="R19" s="48" t="str">
        <f t="shared" si="2"/>
        <v>BAJO</v>
      </c>
      <c r="S19" s="48"/>
      <c r="T19" s="48"/>
      <c r="U19" s="48"/>
      <c r="V19" s="48"/>
      <c r="W19" s="48"/>
      <c r="X19" s="48"/>
      <c r="Y19" s="81"/>
      <c r="Z19" s="81"/>
      <c r="AA19" s="81"/>
      <c r="AB19" s="81"/>
      <c r="AC19" s="81"/>
      <c r="AD19" s="81"/>
    </row>
    <row r="20" spans="1:30" s="46" customFormat="1" ht="134.25" customHeight="1">
      <c r="A20" s="47" t="s">
        <v>131</v>
      </c>
      <c r="B20" s="47" t="s">
        <v>132</v>
      </c>
      <c r="C20" s="43" t="s">
        <v>133</v>
      </c>
      <c r="D20" s="44" t="s">
        <v>100</v>
      </c>
      <c r="E20" s="44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48">
        <v>2</v>
      </c>
      <c r="M20" s="48">
        <v>9</v>
      </c>
      <c r="N20" s="48">
        <v>2</v>
      </c>
      <c r="O20" s="48">
        <v>2</v>
      </c>
      <c r="P20" s="49">
        <f t="shared" si="0"/>
        <v>13</v>
      </c>
      <c r="Q20" s="49">
        <f t="shared" si="1"/>
        <v>26</v>
      </c>
      <c r="R20" s="48" t="str">
        <f t="shared" si="2"/>
        <v>MINIMO</v>
      </c>
      <c r="S20" s="48"/>
      <c r="T20" s="48"/>
      <c r="U20" s="48"/>
      <c r="V20" s="48"/>
      <c r="W20" s="48"/>
      <c r="X20" s="48"/>
      <c r="Y20" s="81"/>
      <c r="Z20" s="81"/>
      <c r="AA20" s="81"/>
      <c r="AB20" s="81"/>
      <c r="AC20" s="81"/>
      <c r="AD20" s="81"/>
    </row>
    <row r="21" spans="1:30" s="50" customFormat="1" ht="134.25" customHeight="1">
      <c r="A21" s="48" t="s">
        <v>131</v>
      </c>
      <c r="B21" s="48" t="s">
        <v>134</v>
      </c>
      <c r="C21" s="45" t="s">
        <v>135</v>
      </c>
      <c r="D21" s="48" t="s">
        <v>54</v>
      </c>
      <c r="E21" s="48" t="s">
        <v>136</v>
      </c>
      <c r="F21" s="48" t="s">
        <v>137</v>
      </c>
      <c r="G21" s="48" t="s">
        <v>138</v>
      </c>
      <c r="H21" s="48" t="str">
        <f>VLOOKUP(G21,'Aspectos Ambientales '!$B$4:$C$61,2,FALSE)</f>
        <v>Residuos generados en la poda de arboles</v>
      </c>
      <c r="I21" s="48" t="s">
        <v>139</v>
      </c>
      <c r="J21" s="48" t="s">
        <v>140</v>
      </c>
      <c r="K21" s="48" t="str">
        <f>VLOOKUP(J21,'IA-CO'!$G$4:$H$25,2,FALSE)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21" s="48">
        <v>2</v>
      </c>
      <c r="M21" s="48">
        <v>16</v>
      </c>
      <c r="N21" s="48">
        <v>3</v>
      </c>
      <c r="O21" s="48">
        <v>3</v>
      </c>
      <c r="P21" s="49">
        <f t="shared" si="0"/>
        <v>22</v>
      </c>
      <c r="Q21" s="49">
        <f t="shared" si="1"/>
        <v>44</v>
      </c>
      <c r="R21" s="48" t="str">
        <f t="shared" si="2"/>
        <v>BAJO</v>
      </c>
      <c r="S21" s="48"/>
      <c r="T21" s="48"/>
      <c r="U21" s="48"/>
      <c r="V21" s="48"/>
      <c r="W21" s="48"/>
      <c r="X21" s="48"/>
      <c r="Y21" s="81"/>
      <c r="Z21" s="81"/>
      <c r="AA21" s="81"/>
      <c r="AB21" s="81"/>
      <c r="AC21" s="81"/>
      <c r="AD21" s="81"/>
    </row>
    <row r="22" spans="1:30" s="50" customFormat="1" ht="134.25" customHeight="1">
      <c r="A22" s="48" t="s">
        <v>131</v>
      </c>
      <c r="B22" s="48" t="s">
        <v>134</v>
      </c>
      <c r="C22" s="45" t="s">
        <v>135</v>
      </c>
      <c r="D22" s="48" t="s">
        <v>54</v>
      </c>
      <c r="E22" s="48" t="s">
        <v>136</v>
      </c>
      <c r="F22" s="48" t="s">
        <v>141</v>
      </c>
      <c r="G22" s="48" t="s">
        <v>142</v>
      </c>
      <c r="H22" s="48" t="str">
        <f>VLOOKUP(G22,'Aspectos Ambientales '!$B$4:$C$61,2,FALSE)</f>
        <v>Residuos generados en la tala de arboles</v>
      </c>
      <c r="I22" s="48" t="s">
        <v>139</v>
      </c>
      <c r="J22" s="48" t="s">
        <v>140</v>
      </c>
      <c r="K22" s="48" t="str">
        <f>VLOOKUP(J22,'IA-CO'!$G$4:$H$25,2,FALSE)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22" s="48">
        <v>4</v>
      </c>
      <c r="M22" s="48">
        <v>9</v>
      </c>
      <c r="N22" s="48">
        <v>3</v>
      </c>
      <c r="O22" s="48">
        <v>3</v>
      </c>
      <c r="P22" s="49">
        <f t="shared" si="0"/>
        <v>15</v>
      </c>
      <c r="Q22" s="49">
        <f t="shared" si="1"/>
        <v>60</v>
      </c>
      <c r="R22" s="48" t="str">
        <f t="shared" si="2"/>
        <v>ALTO</v>
      </c>
      <c r="S22" s="48"/>
      <c r="T22" s="48" t="s">
        <v>60</v>
      </c>
      <c r="U22" s="48"/>
      <c r="V22" s="48"/>
      <c r="W22" s="48"/>
      <c r="X22" s="48" t="s">
        <v>60</v>
      </c>
      <c r="Y22" s="48" t="s">
        <v>143</v>
      </c>
      <c r="Z22" s="48" t="s">
        <v>144</v>
      </c>
      <c r="AA22" s="48">
        <v>1</v>
      </c>
      <c r="AB22" s="44" t="str">
        <f t="shared" si="3"/>
        <v>Aceptable</v>
      </c>
      <c r="AC22" s="48"/>
      <c r="AD22" s="48"/>
    </row>
    <row r="23" spans="1:30" s="50" customFormat="1" ht="134.25" customHeight="1">
      <c r="A23" s="48" t="s">
        <v>131</v>
      </c>
      <c r="B23" s="48" t="s">
        <v>134</v>
      </c>
      <c r="C23" s="45" t="s">
        <v>145</v>
      </c>
      <c r="D23" s="48" t="s">
        <v>54</v>
      </c>
      <c r="E23" s="48" t="s">
        <v>73</v>
      </c>
      <c r="F23" s="48" t="s">
        <v>146</v>
      </c>
      <c r="G23" s="48" t="s">
        <v>147</v>
      </c>
      <c r="H23" s="48" t="str">
        <f>VLOOKUP(G23,'Aspectos Ambientales '!$B$4:$C$61,2,FALSE)</f>
        <v>Ácidos de batería, Alcohol isopropílico Limpiador dieléctrico , Thiner , Varsol , Aceite dieléctrico , Aceite lubricante , Grasas , Vaselina , Barniz dieléctrico , Pintura anticorrosiva , Pintura Epoxica , Pintura esmalte , Pintura de vinilo , ACPM, Plaguicidas , Silica , Pesticidas , Nitrógeno, SF6, Raticidas , Insecticidas, Otros.</v>
      </c>
      <c r="I23" s="48" t="s">
        <v>76</v>
      </c>
      <c r="J23" s="48" t="s">
        <v>77</v>
      </c>
      <c r="K23" s="48" t="str">
        <f>VLOOKUP(J23,'IA-CO'!$G$4:$H$25,2,FALSE)</f>
        <v>Disminución de la vida útil de las celdas de seguridad.</v>
      </c>
      <c r="L23" s="48">
        <v>4</v>
      </c>
      <c r="M23" s="48">
        <v>9</v>
      </c>
      <c r="N23" s="48">
        <v>3</v>
      </c>
      <c r="O23" s="48">
        <v>3</v>
      </c>
      <c r="P23" s="49">
        <f t="shared" si="0"/>
        <v>15</v>
      </c>
      <c r="Q23" s="49">
        <f t="shared" si="1"/>
        <v>60</v>
      </c>
      <c r="R23" s="48" t="str">
        <f t="shared" si="2"/>
        <v>ALTO</v>
      </c>
      <c r="S23" s="48"/>
      <c r="T23" s="48" t="s">
        <v>60</v>
      </c>
      <c r="U23" s="48"/>
      <c r="V23" s="48"/>
      <c r="W23" s="48"/>
      <c r="X23" s="48" t="s">
        <v>60</v>
      </c>
      <c r="Y23" s="48" t="s">
        <v>78</v>
      </c>
      <c r="Z23" s="48" t="s">
        <v>79</v>
      </c>
      <c r="AA23" s="48">
        <v>1</v>
      </c>
      <c r="AB23" s="44" t="str">
        <f t="shared" si="3"/>
        <v>Aceptable</v>
      </c>
      <c r="AC23" s="48"/>
      <c r="AD23" s="48"/>
    </row>
    <row r="24" spans="1:30" s="50" customFormat="1" ht="134.25" customHeight="1">
      <c r="A24" s="48" t="s">
        <v>131</v>
      </c>
      <c r="B24" s="48" t="s">
        <v>134</v>
      </c>
      <c r="C24" s="45" t="s">
        <v>148</v>
      </c>
      <c r="D24" s="48" t="s">
        <v>54</v>
      </c>
      <c r="E24" s="48" t="s">
        <v>73</v>
      </c>
      <c r="F24" s="48" t="s">
        <v>149</v>
      </c>
      <c r="G24" s="48" t="s">
        <v>150</v>
      </c>
      <c r="H24" s="48" t="str">
        <f>VLOOKUP(G24,'Aspectos Ambientales '!$B$4:$C$61,2,FALSE)</f>
        <v>Subestaciones encapsuladas, válvulas, aires acondicionados</v>
      </c>
      <c r="I24" s="48" t="s">
        <v>69</v>
      </c>
      <c r="J24" s="48" t="s">
        <v>70</v>
      </c>
      <c r="K24" s="48" t="str">
        <f>VLOOKUP(J24,'IA-CO'!$G$4:$H$25,2,FALSE)</f>
        <v>Cambios en la calidad del aire, deterioro de la capa de ozono</v>
      </c>
      <c r="L24" s="48">
        <v>4</v>
      </c>
      <c r="M24" s="48">
        <v>16</v>
      </c>
      <c r="N24" s="48">
        <v>3</v>
      </c>
      <c r="O24" s="48">
        <v>3</v>
      </c>
      <c r="P24" s="49">
        <f t="shared" si="0"/>
        <v>22</v>
      </c>
      <c r="Q24" s="49">
        <f t="shared" si="1"/>
        <v>88</v>
      </c>
      <c r="R24" s="48" t="str">
        <f t="shared" si="2"/>
        <v>ALTO</v>
      </c>
      <c r="S24" s="48"/>
      <c r="T24" s="48" t="s">
        <v>60</v>
      </c>
      <c r="U24" s="48"/>
      <c r="V24" s="48"/>
      <c r="W24" s="48" t="s">
        <v>60</v>
      </c>
      <c r="X24" s="48" t="s">
        <v>60</v>
      </c>
      <c r="Y24" s="48" t="s">
        <v>151</v>
      </c>
      <c r="Z24" s="48" t="s">
        <v>152</v>
      </c>
      <c r="AA24" s="48">
        <v>1</v>
      </c>
      <c r="AB24" s="44" t="str">
        <f t="shared" si="3"/>
        <v>Aceptable</v>
      </c>
      <c r="AC24" s="48"/>
      <c r="AD24" s="48"/>
    </row>
    <row r="25" spans="1:30" s="50" customFormat="1" ht="134.25" customHeight="1">
      <c r="A25" s="48" t="s">
        <v>131</v>
      </c>
      <c r="B25" s="48" t="s">
        <v>134</v>
      </c>
      <c r="C25" s="45" t="s">
        <v>148</v>
      </c>
      <c r="D25" s="48" t="s">
        <v>54</v>
      </c>
      <c r="E25" s="48" t="s">
        <v>73</v>
      </c>
      <c r="F25" s="48" t="s">
        <v>153</v>
      </c>
      <c r="G25" s="48" t="s">
        <v>154</v>
      </c>
      <c r="H25" s="48" t="str">
        <f>VLOOKUP(G25,'Aspectos Ambientales '!$B$4:$C$61,2,FALSE)</f>
        <v xml:space="preserve">Uso equipos de mantenimiento </v>
      </c>
      <c r="I25" s="48" t="s">
        <v>155</v>
      </c>
      <c r="J25" s="48" t="s">
        <v>156</v>
      </c>
      <c r="K25" s="48" t="str">
        <f>VLOOKUP(J25,'IA-CO'!$G$4:$H$25,2,FALSE)</f>
        <v>Deterioro de la calidad de vida de las personas</v>
      </c>
      <c r="L25" s="48">
        <v>3</v>
      </c>
      <c r="M25" s="48">
        <v>9</v>
      </c>
      <c r="N25" s="48">
        <v>3</v>
      </c>
      <c r="O25" s="48">
        <v>3</v>
      </c>
      <c r="P25" s="49">
        <f t="shared" si="0"/>
        <v>15</v>
      </c>
      <c r="Q25" s="49">
        <f t="shared" si="1"/>
        <v>45</v>
      </c>
      <c r="R25" s="48" t="str">
        <f t="shared" si="2"/>
        <v>BAJO</v>
      </c>
      <c r="S25" s="48"/>
      <c r="T25" s="48"/>
      <c r="U25" s="48"/>
      <c r="V25" s="48"/>
      <c r="W25" s="48"/>
      <c r="X25" s="48"/>
      <c r="Y25" s="81"/>
      <c r="Z25" s="81"/>
      <c r="AA25" s="81"/>
      <c r="AB25" s="81"/>
      <c r="AC25" s="81"/>
      <c r="AD25" s="81"/>
    </row>
    <row r="26" spans="1:30" s="50" customFormat="1" ht="134.25" customHeight="1">
      <c r="A26" s="48" t="s">
        <v>131</v>
      </c>
      <c r="B26" s="48" t="s">
        <v>134</v>
      </c>
      <c r="C26" s="45" t="s">
        <v>135</v>
      </c>
      <c r="D26" s="48" t="s">
        <v>54</v>
      </c>
      <c r="E26" s="48" t="s">
        <v>136</v>
      </c>
      <c r="F26" s="48" t="s">
        <v>157</v>
      </c>
      <c r="G26" s="48" t="s">
        <v>158</v>
      </c>
      <c r="H26" s="48" t="str">
        <f>VLOOKUP(G26,'Aspectos Ambientales '!$B$4:$C$61,2,FALSE)</f>
        <v xml:space="preserve">Presencia de fauna en arboles que requieren ser podados  </v>
      </c>
      <c r="I26" s="48" t="s">
        <v>139</v>
      </c>
      <c r="J26" s="48" t="s">
        <v>140</v>
      </c>
      <c r="K26" s="48" t="str">
        <f>VLOOKUP(J26,'IA-CO'!$G$4:$H$25,2,FALSE)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26" s="48">
        <v>4</v>
      </c>
      <c r="M26" s="48">
        <v>9</v>
      </c>
      <c r="N26" s="48">
        <v>3</v>
      </c>
      <c r="O26" s="48">
        <v>3</v>
      </c>
      <c r="P26" s="49">
        <f t="shared" si="0"/>
        <v>15</v>
      </c>
      <c r="Q26" s="49">
        <f t="shared" si="1"/>
        <v>60</v>
      </c>
      <c r="R26" s="48" t="str">
        <f t="shared" si="2"/>
        <v>ALTO</v>
      </c>
      <c r="S26" s="48"/>
      <c r="T26" s="48"/>
      <c r="U26" s="48"/>
      <c r="V26" s="48"/>
      <c r="W26" s="48"/>
      <c r="X26" s="48" t="s">
        <v>108</v>
      </c>
      <c r="Y26" s="48" t="s">
        <v>159</v>
      </c>
      <c r="Z26" s="48" t="s">
        <v>160</v>
      </c>
      <c r="AA26" s="48">
        <v>1</v>
      </c>
      <c r="AB26" s="44" t="str">
        <f t="shared" si="3"/>
        <v>Aceptable</v>
      </c>
      <c r="AC26" s="48"/>
      <c r="AD26" s="48"/>
    </row>
    <row r="27" spans="1:30" s="50" customFormat="1" ht="134.25" customHeight="1">
      <c r="A27" s="48" t="s">
        <v>131</v>
      </c>
      <c r="B27" s="48" t="s">
        <v>134</v>
      </c>
      <c r="C27" s="45" t="s">
        <v>148</v>
      </c>
      <c r="D27" s="48" t="s">
        <v>54</v>
      </c>
      <c r="E27" s="48" t="s">
        <v>136</v>
      </c>
      <c r="F27" s="48" t="s">
        <v>98</v>
      </c>
      <c r="G27" s="48" t="s">
        <v>161</v>
      </c>
      <c r="H27" s="48" t="str">
        <f>VLOOKUP(G27,'Aspectos Ambientales '!$B$4:$C$61,2,FALSE)</f>
        <v>envases, cilindros y contenedores en contacto con estas sustancias y gases.</v>
      </c>
      <c r="I27" s="48" t="s">
        <v>106</v>
      </c>
      <c r="J27" s="48" t="s">
        <v>91</v>
      </c>
      <c r="K27" s="48" t="str">
        <f>VLOOKUP(J27,'IA-CO'!$G$4:$H$25,2,FALSE)</f>
        <v xml:space="preserve">Disminución de la vida útil del relleno sanitario </v>
      </c>
      <c r="L27" s="48">
        <v>4</v>
      </c>
      <c r="M27" s="48">
        <v>9</v>
      </c>
      <c r="N27" s="48">
        <v>3</v>
      </c>
      <c r="O27" s="48">
        <v>3</v>
      </c>
      <c r="P27" s="49">
        <f t="shared" si="0"/>
        <v>15</v>
      </c>
      <c r="Q27" s="49">
        <f t="shared" si="1"/>
        <v>60</v>
      </c>
      <c r="R27" s="48" t="str">
        <f t="shared" si="2"/>
        <v>ALTO</v>
      </c>
      <c r="S27" s="48"/>
      <c r="T27" s="48" t="s">
        <v>108</v>
      </c>
      <c r="U27" s="48"/>
      <c r="V27" s="48"/>
      <c r="W27" s="48"/>
      <c r="X27" s="48" t="s">
        <v>108</v>
      </c>
      <c r="Y27" s="48" t="s">
        <v>78</v>
      </c>
      <c r="Z27" s="48" t="s">
        <v>79</v>
      </c>
      <c r="AA27" s="48">
        <v>1</v>
      </c>
      <c r="AB27" s="44" t="str">
        <f t="shared" si="3"/>
        <v>Aceptable</v>
      </c>
      <c r="AC27" s="48"/>
      <c r="AD27" s="48"/>
    </row>
    <row r="28" spans="1:30" s="50" customFormat="1" ht="134.25" customHeight="1">
      <c r="A28" s="48" t="s">
        <v>131</v>
      </c>
      <c r="B28" s="48" t="s">
        <v>134</v>
      </c>
      <c r="C28" s="45" t="s">
        <v>148</v>
      </c>
      <c r="D28" s="48" t="s">
        <v>54</v>
      </c>
      <c r="E28" s="48" t="s">
        <v>136</v>
      </c>
      <c r="F28" s="48" t="s">
        <v>162</v>
      </c>
      <c r="G28" s="48" t="s">
        <v>163</v>
      </c>
      <c r="H28" s="48" t="str">
        <f>VLOOKUP(G28,'Aspectos Ambientales '!$B$4:$C$61,2,FALSE)</f>
        <v>Chatarra   de transformadores, condensadores y  varios herrajes.</v>
      </c>
      <c r="I28" s="48" t="s">
        <v>76</v>
      </c>
      <c r="J28" s="48" t="s">
        <v>77</v>
      </c>
      <c r="K28" s="48" t="str">
        <f>VLOOKUP(J28,'IA-CO'!$G$4:$H$25,2,FALSE)</f>
        <v>Disminución de la vida útil de las celdas de seguridad.</v>
      </c>
      <c r="L28" s="48">
        <v>4</v>
      </c>
      <c r="M28" s="48">
        <v>9</v>
      </c>
      <c r="N28" s="48">
        <v>3</v>
      </c>
      <c r="O28" s="48">
        <v>3</v>
      </c>
      <c r="P28" s="49">
        <f t="shared" si="0"/>
        <v>15</v>
      </c>
      <c r="Q28" s="49">
        <f t="shared" si="1"/>
        <v>60</v>
      </c>
      <c r="R28" s="48" t="str">
        <f t="shared" si="2"/>
        <v>ALTO</v>
      </c>
      <c r="S28" s="48"/>
      <c r="T28" s="48"/>
      <c r="U28" s="48"/>
      <c r="V28" s="48" t="s">
        <v>108</v>
      </c>
      <c r="W28" s="48"/>
      <c r="X28" s="48" t="s">
        <v>108</v>
      </c>
      <c r="Y28" s="48" t="s">
        <v>78</v>
      </c>
      <c r="Z28" s="48" t="s">
        <v>79</v>
      </c>
      <c r="AA28" s="48">
        <v>1</v>
      </c>
      <c r="AB28" s="44" t="str">
        <f t="shared" si="3"/>
        <v>Aceptable</v>
      </c>
      <c r="AC28" s="48"/>
      <c r="AD28" s="48"/>
    </row>
    <row r="29" spans="1:30" s="50" customFormat="1" ht="134.25" customHeight="1">
      <c r="A29" s="48" t="s">
        <v>131</v>
      </c>
      <c r="B29" s="48" t="s">
        <v>134</v>
      </c>
      <c r="C29" s="45" t="s">
        <v>148</v>
      </c>
      <c r="D29" s="48" t="s">
        <v>54</v>
      </c>
      <c r="E29" s="48" t="s">
        <v>136</v>
      </c>
      <c r="F29" s="48" t="s">
        <v>98</v>
      </c>
      <c r="G29" s="48" t="s">
        <v>164</v>
      </c>
      <c r="H29" s="48" t="str">
        <f>VLOOKUP(G29,'Aspectos Ambientales '!$B$4:$C$61,2,FALSE)</f>
        <v>Aceites  de transformadores, condensadores y chatarra contaminada con bifenilos policlorados (PCBs),</v>
      </c>
      <c r="I29" s="48" t="s">
        <v>76</v>
      </c>
      <c r="J29" s="48" t="s">
        <v>77</v>
      </c>
      <c r="K29" s="48" t="str">
        <f>VLOOKUP(J29,'IA-CO'!$G$4:$H$25,2,FALSE)</f>
        <v>Disminución de la vida útil de las celdas de seguridad.</v>
      </c>
      <c r="L29" s="48">
        <v>2</v>
      </c>
      <c r="M29" s="48">
        <v>16</v>
      </c>
      <c r="N29" s="48">
        <v>5</v>
      </c>
      <c r="O29" s="48">
        <v>5</v>
      </c>
      <c r="P29" s="49">
        <f t="shared" si="0"/>
        <v>26</v>
      </c>
      <c r="Q29" s="49">
        <f t="shared" si="1"/>
        <v>52</v>
      </c>
      <c r="R29" s="48" t="str">
        <f t="shared" si="2"/>
        <v>MODERADO</v>
      </c>
      <c r="S29" s="48"/>
      <c r="T29" s="48" t="s">
        <v>108</v>
      </c>
      <c r="U29" s="48"/>
      <c r="V29" s="48" t="s">
        <v>108</v>
      </c>
      <c r="W29" s="48"/>
      <c r="X29" s="48" t="s">
        <v>108</v>
      </c>
      <c r="Y29" s="48" t="s">
        <v>165</v>
      </c>
      <c r="Z29" s="48" t="s">
        <v>166</v>
      </c>
      <c r="AA29" s="48">
        <v>1</v>
      </c>
      <c r="AB29" s="44" t="str">
        <f t="shared" si="3"/>
        <v>Aceptable</v>
      </c>
      <c r="AC29" s="48"/>
      <c r="AD29" s="48"/>
    </row>
    <row r="30" spans="1:30" s="50" customFormat="1" ht="134.25" customHeight="1">
      <c r="A30" s="48" t="s">
        <v>131</v>
      </c>
      <c r="B30" s="48" t="s">
        <v>134</v>
      </c>
      <c r="C30" s="45" t="s">
        <v>145</v>
      </c>
      <c r="D30" s="48" t="s">
        <v>54</v>
      </c>
      <c r="E30" s="48" t="s">
        <v>73</v>
      </c>
      <c r="F30" s="48" t="s">
        <v>98</v>
      </c>
      <c r="G30" s="48" t="s">
        <v>167</v>
      </c>
      <c r="H30" s="48" t="str">
        <f>VLOOKUP(G30,'Aspectos Ambientales '!$B$4:$C$61,2,FALSE)</f>
        <v>Transformador de potencia, Equipos PC, Cámaras, equipos de protección, equipo de telecontrol,  Equipos de medición, etc.</v>
      </c>
      <c r="I30" s="48" t="s">
        <v>76</v>
      </c>
      <c r="J30" s="48" t="s">
        <v>77</v>
      </c>
      <c r="K30" s="48" t="str">
        <f>VLOOKUP(J30,'IA-CO'!$G$4:$H$25,2,FALSE)</f>
        <v>Disminución de la vida útil de las celdas de seguridad.</v>
      </c>
      <c r="L30" s="48">
        <v>4</v>
      </c>
      <c r="M30" s="48">
        <v>9</v>
      </c>
      <c r="N30" s="48">
        <v>3</v>
      </c>
      <c r="O30" s="48">
        <v>3</v>
      </c>
      <c r="P30" s="49">
        <f>SUM(M30:O30)</f>
        <v>15</v>
      </c>
      <c r="Q30" s="49">
        <f>P30*L30</f>
        <v>60</v>
      </c>
      <c r="R30" s="48" t="str">
        <f t="shared" si="2"/>
        <v>ALTO</v>
      </c>
      <c r="S30" s="48"/>
      <c r="T30" s="48" t="s">
        <v>108</v>
      </c>
      <c r="U30" s="48"/>
      <c r="V30" s="48"/>
      <c r="W30" s="48"/>
      <c r="X30" s="48" t="s">
        <v>108</v>
      </c>
      <c r="Y30" s="48" t="s">
        <v>78</v>
      </c>
      <c r="Z30" s="48" t="s">
        <v>79</v>
      </c>
      <c r="AA30" s="48">
        <v>1</v>
      </c>
      <c r="AB30" s="44" t="str">
        <f t="shared" si="3"/>
        <v>Aceptable</v>
      </c>
      <c r="AC30" s="48"/>
      <c r="AD30" s="48"/>
    </row>
    <row r="31" spans="1:30" s="50" customFormat="1" ht="180" customHeight="1">
      <c r="A31" s="48" t="s">
        <v>131</v>
      </c>
      <c r="B31" s="48" t="s">
        <v>134</v>
      </c>
      <c r="C31" s="45" t="s">
        <v>135</v>
      </c>
      <c r="D31" s="48" t="s">
        <v>54</v>
      </c>
      <c r="E31" s="48" t="s">
        <v>73</v>
      </c>
      <c r="F31" s="48" t="s">
        <v>98</v>
      </c>
      <c r="G31" s="48" t="s">
        <v>161</v>
      </c>
      <c r="H31" s="48" t="str">
        <f>VLOOKUP(G31,'Aspectos Ambientales '!$B$4:$C$61,2,FALSE)</f>
        <v>envases, cilindros y contenedores en contacto con estas sustancias y gases.</v>
      </c>
      <c r="I31" s="48" t="s">
        <v>106</v>
      </c>
      <c r="J31" s="48" t="s">
        <v>77</v>
      </c>
      <c r="K31" s="48" t="str">
        <f>VLOOKUP(J31,'IA-CO'!$G$4:$H$25,2,FALSE)</f>
        <v>Disminución de la vida útil de las celdas de seguridad.</v>
      </c>
      <c r="L31" s="48">
        <v>4</v>
      </c>
      <c r="M31" s="48">
        <v>9</v>
      </c>
      <c r="N31" s="48">
        <v>3</v>
      </c>
      <c r="O31" s="48">
        <v>3</v>
      </c>
      <c r="P31" s="49">
        <f t="shared" si="0"/>
        <v>15</v>
      </c>
      <c r="Q31" s="49">
        <f t="shared" si="1"/>
        <v>60</v>
      </c>
      <c r="R31" s="48" t="str">
        <f t="shared" si="2"/>
        <v>ALTO</v>
      </c>
      <c r="S31" s="48"/>
      <c r="T31" s="48" t="s">
        <v>108</v>
      </c>
      <c r="U31" s="48"/>
      <c r="V31" s="48"/>
      <c r="W31" s="48"/>
      <c r="X31" s="48" t="s">
        <v>108</v>
      </c>
      <c r="Y31" s="48" t="s">
        <v>168</v>
      </c>
      <c r="Z31" s="48" t="s">
        <v>169</v>
      </c>
      <c r="AA31" s="48">
        <v>1</v>
      </c>
      <c r="AB31" s="44" t="str">
        <f t="shared" si="3"/>
        <v>Aceptable</v>
      </c>
      <c r="AC31" s="48"/>
      <c r="AD31" s="48"/>
    </row>
    <row r="32" spans="1:30" s="50" customFormat="1" ht="134.25" customHeight="1">
      <c r="A32" s="48" t="s">
        <v>131</v>
      </c>
      <c r="B32" s="48" t="s">
        <v>134</v>
      </c>
      <c r="C32" s="45" t="s">
        <v>135</v>
      </c>
      <c r="D32" s="48" t="s">
        <v>103</v>
      </c>
      <c r="E32" s="48" t="s">
        <v>136</v>
      </c>
      <c r="F32" s="48" t="s">
        <v>170</v>
      </c>
      <c r="G32" s="48" t="s">
        <v>171</v>
      </c>
      <c r="H32" s="48" t="str">
        <f>VLOOKUP(G32,'Aspectos Ambientales '!$B$4:$C$61,2,FALSE)</f>
        <v xml:space="preserve">Fuentes móviles o fijas, transformadores, SSEE., productos químicos </v>
      </c>
      <c r="I32" s="48" t="s">
        <v>106</v>
      </c>
      <c r="J32" s="48" t="s">
        <v>107</v>
      </c>
      <c r="K32" s="48" t="str">
        <f>VLOOKUP(J32,'IA-CO'!$G$4:$H$25,2,FALSE)</f>
        <v>Deterioro de la capa de ozono, afectación de la calidad del aire, contaminación agua ( subterráneas y superficiales),  capa de suelo, generación de residuos, cambio en la calidad del aire, etc.</v>
      </c>
      <c r="L32" s="48">
        <v>2</v>
      </c>
      <c r="M32" s="48">
        <v>16</v>
      </c>
      <c r="N32" s="48">
        <v>3</v>
      </c>
      <c r="O32" s="48">
        <v>3</v>
      </c>
      <c r="P32" s="49">
        <f t="shared" si="0"/>
        <v>22</v>
      </c>
      <c r="Q32" s="49">
        <f t="shared" si="1"/>
        <v>44</v>
      </c>
      <c r="R32" s="48" t="str">
        <f t="shared" si="2"/>
        <v>BAJO</v>
      </c>
      <c r="S32" s="48"/>
      <c r="T32" s="48"/>
      <c r="U32" s="48"/>
      <c r="V32" s="48"/>
      <c r="W32" s="48"/>
      <c r="X32" s="48"/>
      <c r="Y32" s="81"/>
      <c r="Z32" s="81"/>
      <c r="AA32" s="81"/>
      <c r="AB32" s="81"/>
      <c r="AC32" s="81"/>
      <c r="AD32" s="81"/>
    </row>
    <row r="33" spans="1:30" s="50" customFormat="1" ht="134.25" customHeight="1">
      <c r="A33" s="48" t="s">
        <v>131</v>
      </c>
      <c r="B33" s="48" t="s">
        <v>134</v>
      </c>
      <c r="C33" s="45" t="s">
        <v>148</v>
      </c>
      <c r="D33" s="48" t="s">
        <v>103</v>
      </c>
      <c r="E33" s="48" t="s">
        <v>136</v>
      </c>
      <c r="F33" s="48" t="s">
        <v>170</v>
      </c>
      <c r="G33" s="48" t="s">
        <v>171</v>
      </c>
      <c r="H33" s="48" t="str">
        <f>VLOOKUP(G33,'Aspectos Ambientales '!$B$4:$C$61,2,FALSE)</f>
        <v xml:space="preserve">Fuentes móviles o fijas, transformadores, SSEE., productos químicos </v>
      </c>
      <c r="I33" s="48" t="s">
        <v>106</v>
      </c>
      <c r="J33" s="48" t="s">
        <v>107</v>
      </c>
      <c r="K33" s="48" t="str">
        <f>VLOOKUP(J33,'IA-CO'!$G$4:$H$25,2,FALSE)</f>
        <v>Deterioro de la capa de ozono, afectación de la calidad del aire, contaminación agua ( subterráneas y superficiales),  capa de suelo, generación de residuos, cambio en la calidad del aire, etc.</v>
      </c>
      <c r="L33" s="48">
        <v>2</v>
      </c>
      <c r="M33" s="48">
        <v>16</v>
      </c>
      <c r="N33" s="48">
        <v>3</v>
      </c>
      <c r="O33" s="48">
        <v>3</v>
      </c>
      <c r="P33" s="49">
        <f t="shared" si="0"/>
        <v>22</v>
      </c>
      <c r="Q33" s="49">
        <f t="shared" si="1"/>
        <v>44</v>
      </c>
      <c r="R33" s="48" t="str">
        <f t="shared" si="2"/>
        <v>BAJO</v>
      </c>
      <c r="S33" s="48"/>
      <c r="T33" s="48"/>
      <c r="U33" s="48"/>
      <c r="V33" s="48"/>
      <c r="W33" s="48"/>
      <c r="X33" s="48"/>
      <c r="Y33" s="81"/>
      <c r="Z33" s="81"/>
      <c r="AA33" s="81"/>
      <c r="AB33" s="81"/>
      <c r="AC33" s="81"/>
      <c r="AD33" s="81"/>
    </row>
    <row r="34" spans="1:30" s="50" customFormat="1" ht="111.75" customHeight="1">
      <c r="A34" s="48" t="s">
        <v>131</v>
      </c>
      <c r="B34" s="48" t="s">
        <v>134</v>
      </c>
      <c r="C34" s="45" t="s">
        <v>148</v>
      </c>
      <c r="D34" s="48" t="s">
        <v>103</v>
      </c>
      <c r="E34" s="48" t="s">
        <v>136</v>
      </c>
      <c r="F34" s="48" t="s">
        <v>172</v>
      </c>
      <c r="G34" s="48" t="s">
        <v>173</v>
      </c>
      <c r="H34" s="48" t="s">
        <v>174</v>
      </c>
      <c r="I34" s="48" t="s">
        <v>69</v>
      </c>
      <c r="J34" s="48" t="s">
        <v>70</v>
      </c>
      <c r="K34" s="48" t="str">
        <f>VLOOKUP(J34,'IA-CO'!$G$4:$H$25,2,FALSE)</f>
        <v>Cambios en la calidad del aire, deterioro de la capa de ozono</v>
      </c>
      <c r="L34" s="48">
        <v>3</v>
      </c>
      <c r="M34" s="48">
        <v>16</v>
      </c>
      <c r="N34" s="48">
        <v>2</v>
      </c>
      <c r="O34" s="48">
        <v>2</v>
      </c>
      <c r="P34" s="49">
        <f t="shared" si="0"/>
        <v>20</v>
      </c>
      <c r="Q34" s="49">
        <f t="shared" si="1"/>
        <v>60</v>
      </c>
      <c r="R34" s="48" t="str">
        <f t="shared" si="2"/>
        <v>ALTO</v>
      </c>
      <c r="S34" s="48"/>
      <c r="T34" s="48"/>
      <c r="U34" s="48"/>
      <c r="V34" s="48"/>
      <c r="W34" s="48"/>
      <c r="X34" s="58" t="s">
        <v>108</v>
      </c>
      <c r="Y34" s="58" t="s">
        <v>109</v>
      </c>
      <c r="Z34" s="58" t="s">
        <v>110</v>
      </c>
      <c r="AA34" s="58">
        <v>1</v>
      </c>
      <c r="AB34" s="57" t="str">
        <f t="shared" ref="AB34" si="4">IF(AND(AA34&lt;=1),"Aceptable",IF(AND(AA34&lt;=2),"Tolerable",IF(AND(AA34&lt;=3),"Inaceptable",IF(AA34&lt;=0,"FALTAN DATOS"))))</f>
        <v>Aceptable</v>
      </c>
      <c r="AC34" s="57"/>
      <c r="AD34" s="48"/>
    </row>
    <row r="35" spans="1:30" s="50" customFormat="1" ht="134.25" customHeight="1">
      <c r="A35" s="48" t="s">
        <v>131</v>
      </c>
      <c r="B35" s="48" t="s">
        <v>175</v>
      </c>
      <c r="C35" s="45" t="s">
        <v>176</v>
      </c>
      <c r="D35" s="48" t="s">
        <v>54</v>
      </c>
      <c r="E35" s="48" t="s">
        <v>73</v>
      </c>
      <c r="F35" s="48" t="s">
        <v>149</v>
      </c>
      <c r="G35" s="48" t="s">
        <v>150</v>
      </c>
      <c r="H35" s="48" t="str">
        <f>VLOOKUP(G35,'Aspectos Ambientales '!$B$4:$C$61,2,FALSE)</f>
        <v>Subestaciones encapsuladas, válvulas, aires acondicionados</v>
      </c>
      <c r="I35" s="48" t="s">
        <v>69</v>
      </c>
      <c r="J35" s="48" t="s">
        <v>70</v>
      </c>
      <c r="K35" s="48" t="str">
        <f>VLOOKUP(J35,'IA-CO'!$G$4:$H$25,2,FALSE)</f>
        <v>Cambios en la calidad del aire, deterioro de la capa de ozono</v>
      </c>
      <c r="L35" s="48">
        <v>3</v>
      </c>
      <c r="M35" s="48">
        <v>16</v>
      </c>
      <c r="N35" s="48">
        <v>3</v>
      </c>
      <c r="O35" s="48">
        <v>3</v>
      </c>
      <c r="P35" s="49">
        <f t="shared" ref="P35:P37" si="5">SUM(M35:O35)</f>
        <v>22</v>
      </c>
      <c r="Q35" s="49">
        <f t="shared" ref="Q35:Q37" si="6">P35*L35</f>
        <v>66</v>
      </c>
      <c r="R35" s="48" t="str">
        <f t="shared" ref="R35:R37" si="7">IF(AND(Q35&lt;=26),"MINIMO",IF(AND(Q35&gt;=27,Q35&lt;=51),"BAJO",IF(AND(Q35&gt;=52,Q35&lt;=59),"MODERADO",IF(AND(Q35&gt;=60,Q35&lt;=109),"ALTO",IF(AND(Q35&gt;=110,Q35&lt;=160),"EXTREMO",IF(Q35&lt;=0,"FALTAN DATOS"))))))</f>
        <v>ALTO</v>
      </c>
      <c r="S35" s="48"/>
      <c r="T35" s="48" t="s">
        <v>60</v>
      </c>
      <c r="U35" s="48"/>
      <c r="V35" s="48"/>
      <c r="W35" s="48" t="s">
        <v>60</v>
      </c>
      <c r="X35" s="48" t="s">
        <v>60</v>
      </c>
      <c r="Y35" s="48" t="s">
        <v>151</v>
      </c>
      <c r="Z35" s="48" t="s">
        <v>152</v>
      </c>
      <c r="AA35" s="48">
        <v>1</v>
      </c>
      <c r="AB35" s="44" t="str">
        <f t="shared" ref="AB35:AB37" si="8">IF(AND(AA35&lt;=1),"Aceptable",IF(AND(AA35&lt;=2),"Tolerable",IF(AND(AA35&lt;=3),"Inaceptable",IF(AA35&lt;=0,"FALTAN DATOS"))))</f>
        <v>Aceptable</v>
      </c>
      <c r="AC35" s="48"/>
      <c r="AD35" s="48"/>
    </row>
    <row r="36" spans="1:30" s="50" customFormat="1" ht="134.25" customHeight="1">
      <c r="A36" s="48" t="s">
        <v>131</v>
      </c>
      <c r="B36" s="48" t="s">
        <v>175</v>
      </c>
      <c r="C36" s="45" t="s">
        <v>176</v>
      </c>
      <c r="D36" s="48" t="s">
        <v>54</v>
      </c>
      <c r="E36" s="48" t="s">
        <v>73</v>
      </c>
      <c r="F36" s="48" t="s">
        <v>157</v>
      </c>
      <c r="G36" s="48" t="s">
        <v>158</v>
      </c>
      <c r="H36" s="48" t="str">
        <f>VLOOKUP(G36,'Aspectos Ambientales '!$B$4:$C$61,2,FALSE)</f>
        <v xml:space="preserve">Presencia de fauna en arboles que requieren ser podados  </v>
      </c>
      <c r="I36" s="48" t="s">
        <v>139</v>
      </c>
      <c r="J36" s="48" t="s">
        <v>140</v>
      </c>
      <c r="K36" s="48" t="str">
        <f>VLOOKUP(J36,'IA-CO'!$G$4:$H$25,2,FALSE)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36" s="48">
        <v>4</v>
      </c>
      <c r="M36" s="48">
        <v>9</v>
      </c>
      <c r="N36" s="48">
        <v>3</v>
      </c>
      <c r="O36" s="48">
        <v>3</v>
      </c>
      <c r="P36" s="49">
        <f t="shared" si="5"/>
        <v>15</v>
      </c>
      <c r="Q36" s="49">
        <f t="shared" si="6"/>
        <v>60</v>
      </c>
      <c r="R36" s="48" t="str">
        <f t="shared" si="7"/>
        <v>ALTO</v>
      </c>
      <c r="S36" s="48"/>
      <c r="T36" s="48"/>
      <c r="U36" s="48"/>
      <c r="V36" s="48"/>
      <c r="W36" s="48"/>
      <c r="X36" s="48" t="s">
        <v>108</v>
      </c>
      <c r="Y36" s="48" t="s">
        <v>159</v>
      </c>
      <c r="Z36" s="48" t="s">
        <v>160</v>
      </c>
      <c r="AA36" s="48">
        <v>1</v>
      </c>
      <c r="AB36" s="44" t="str">
        <f t="shared" si="8"/>
        <v>Aceptable</v>
      </c>
      <c r="AC36" s="48"/>
      <c r="AD36" s="48"/>
    </row>
    <row r="37" spans="1:30" s="50" customFormat="1" ht="134.25" customHeight="1">
      <c r="A37" s="48" t="s">
        <v>131</v>
      </c>
      <c r="B37" s="48" t="s">
        <v>175</v>
      </c>
      <c r="C37" s="45" t="s">
        <v>176</v>
      </c>
      <c r="D37" s="48" t="s">
        <v>54</v>
      </c>
      <c r="E37" s="48" t="s">
        <v>73</v>
      </c>
      <c r="F37" s="48" t="s">
        <v>146</v>
      </c>
      <c r="G37" s="48" t="s">
        <v>161</v>
      </c>
      <c r="H37" s="48" t="str">
        <f>VLOOKUP(G37,'Aspectos Ambientales '!$B$4:$C$61,2,FALSE)</f>
        <v>envases, cilindros y contenedores en contacto con estas sustancias y gases.</v>
      </c>
      <c r="I37" s="48" t="s">
        <v>106</v>
      </c>
      <c r="J37" s="48" t="s">
        <v>91</v>
      </c>
      <c r="K37" s="48" t="str">
        <f>VLOOKUP(J37,'IA-CO'!$G$4:$H$25,2,FALSE)</f>
        <v xml:space="preserve">Disminución de la vida útil del relleno sanitario </v>
      </c>
      <c r="L37" s="48">
        <v>4</v>
      </c>
      <c r="M37" s="48">
        <v>9</v>
      </c>
      <c r="N37" s="48">
        <v>3</v>
      </c>
      <c r="O37" s="48">
        <v>3</v>
      </c>
      <c r="P37" s="49">
        <f t="shared" si="5"/>
        <v>15</v>
      </c>
      <c r="Q37" s="49">
        <f t="shared" si="6"/>
        <v>60</v>
      </c>
      <c r="R37" s="48" t="str">
        <f t="shared" si="7"/>
        <v>ALTO</v>
      </c>
      <c r="S37" s="48"/>
      <c r="T37" s="48" t="s">
        <v>108</v>
      </c>
      <c r="U37" s="48"/>
      <c r="V37" s="48"/>
      <c r="W37" s="48"/>
      <c r="X37" s="48" t="s">
        <v>108</v>
      </c>
      <c r="Y37" s="48" t="s">
        <v>78</v>
      </c>
      <c r="Z37" s="48" t="s">
        <v>79</v>
      </c>
      <c r="AA37" s="48">
        <v>1</v>
      </c>
      <c r="AB37" s="44" t="str">
        <f t="shared" si="8"/>
        <v>Aceptable</v>
      </c>
      <c r="AC37" s="48"/>
      <c r="AD37" s="48"/>
    </row>
    <row r="38" spans="1:30" s="50" customFormat="1" ht="134.25" customHeight="1">
      <c r="A38" s="48" t="s">
        <v>131</v>
      </c>
      <c r="B38" s="48" t="s">
        <v>175</v>
      </c>
      <c r="C38" s="45" t="s">
        <v>176</v>
      </c>
      <c r="D38" s="48" t="s">
        <v>54</v>
      </c>
      <c r="E38" s="48" t="s">
        <v>73</v>
      </c>
      <c r="F38" s="48" t="s">
        <v>137</v>
      </c>
      <c r="G38" s="48" t="s">
        <v>138</v>
      </c>
      <c r="H38" s="48" t="str">
        <f>VLOOKUP(G38,'Aspectos Ambientales '!$B$4:$C$61,2,FALSE)</f>
        <v>Residuos generados en la poda de arboles</v>
      </c>
      <c r="I38" s="48" t="s">
        <v>139</v>
      </c>
      <c r="J38" s="48" t="s">
        <v>140</v>
      </c>
      <c r="K38" s="48" t="str">
        <f>VLOOKUP(J38,'IA-CO'!$G$4:$H$25,2,FALSE)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38" s="48">
        <v>2</v>
      </c>
      <c r="M38" s="48">
        <v>16</v>
      </c>
      <c r="N38" s="48">
        <v>3</v>
      </c>
      <c r="O38" s="48">
        <v>3</v>
      </c>
      <c r="P38" s="49">
        <f t="shared" ref="P38:P39" si="9">SUM(M38:O38)</f>
        <v>22</v>
      </c>
      <c r="Q38" s="49">
        <f t="shared" ref="Q38:Q39" si="10">P38*L38</f>
        <v>44</v>
      </c>
      <c r="R38" s="48" t="str">
        <f t="shared" ref="R38:R39" si="11">IF(AND(Q38&lt;=26),"MINIMO",IF(AND(Q38&gt;=27,Q38&lt;=51),"BAJO",IF(AND(Q38&gt;=52,Q38&lt;=59),"MODERADO",IF(AND(Q38&gt;=60,Q38&lt;=109),"ALTO",IF(AND(Q38&gt;=110,Q38&lt;=160),"EXTREMO",IF(Q38&lt;=0,"FALTAN DATOS"))))))</f>
        <v>BAJO</v>
      </c>
      <c r="S38" s="48"/>
      <c r="T38" s="48"/>
      <c r="U38" s="48"/>
      <c r="V38" s="48"/>
      <c r="W38" s="48"/>
      <c r="X38" s="48"/>
      <c r="Y38" s="81"/>
      <c r="Z38" s="81"/>
      <c r="AA38" s="81"/>
      <c r="AB38" s="81"/>
      <c r="AC38" s="81"/>
      <c r="AD38" s="81"/>
    </row>
    <row r="39" spans="1:30" s="50" customFormat="1" ht="134.25" customHeight="1">
      <c r="A39" s="48" t="s">
        <v>131</v>
      </c>
      <c r="B39" s="48" t="s">
        <v>175</v>
      </c>
      <c r="C39" s="45" t="s">
        <v>176</v>
      </c>
      <c r="D39" s="48" t="s">
        <v>54</v>
      </c>
      <c r="E39" s="48" t="s">
        <v>73</v>
      </c>
      <c r="F39" s="48" t="s">
        <v>141</v>
      </c>
      <c r="G39" s="48" t="s">
        <v>142</v>
      </c>
      <c r="H39" s="48" t="str">
        <f>VLOOKUP(G39,'Aspectos Ambientales '!$B$4:$C$61,2,FALSE)</f>
        <v>Residuos generados en la tala de arboles</v>
      </c>
      <c r="I39" s="48" t="s">
        <v>139</v>
      </c>
      <c r="J39" s="48" t="s">
        <v>140</v>
      </c>
      <c r="K39" s="48" t="str">
        <f>VLOOKUP(J39,'IA-CO'!$G$4:$H$25,2,FALSE)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39" s="48">
        <v>3</v>
      </c>
      <c r="M39" s="48">
        <v>9</v>
      </c>
      <c r="N39" s="48">
        <v>3</v>
      </c>
      <c r="O39" s="48">
        <v>3</v>
      </c>
      <c r="P39" s="49">
        <f t="shared" si="9"/>
        <v>15</v>
      </c>
      <c r="Q39" s="49">
        <f t="shared" si="10"/>
        <v>45</v>
      </c>
      <c r="R39" s="48" t="str">
        <f t="shared" si="11"/>
        <v>BAJO</v>
      </c>
      <c r="S39" s="48"/>
      <c r="T39" s="48"/>
      <c r="U39" s="48"/>
      <c r="V39" s="48"/>
      <c r="W39" s="48"/>
      <c r="X39" s="48"/>
      <c r="Y39" s="81"/>
      <c r="Z39" s="81"/>
      <c r="AA39" s="81"/>
      <c r="AB39" s="81"/>
      <c r="AC39" s="81"/>
      <c r="AD39" s="81"/>
    </row>
    <row r="40" spans="1:30" s="50" customFormat="1" ht="134.25" customHeight="1">
      <c r="A40" s="48" t="s">
        <v>131</v>
      </c>
      <c r="B40" s="48" t="s">
        <v>175</v>
      </c>
      <c r="C40" s="45" t="s">
        <v>176</v>
      </c>
      <c r="D40" s="48" t="s">
        <v>103</v>
      </c>
      <c r="E40" s="48" t="s">
        <v>136</v>
      </c>
      <c r="F40" s="48" t="s">
        <v>170</v>
      </c>
      <c r="G40" s="48" t="s">
        <v>171</v>
      </c>
      <c r="H40" s="48" t="str">
        <f>VLOOKUP(G40,'Aspectos Ambientales '!$B$4:$C$61,2,FALSE)</f>
        <v xml:space="preserve">Fuentes móviles o fijas, transformadores, SSEE., productos químicos </v>
      </c>
      <c r="I40" s="48" t="s">
        <v>106</v>
      </c>
      <c r="J40" s="48" t="s">
        <v>107</v>
      </c>
      <c r="K40" s="48" t="str">
        <f>VLOOKUP(J40,'IA-CO'!$G$4:$H$25,2,FALSE)</f>
        <v>Deterioro de la capa de ozono, afectación de la calidad del aire, contaminación agua ( subterráneas y superficiales),  capa de suelo, generación de residuos, cambio en la calidad del aire, etc.</v>
      </c>
      <c r="L40" s="48">
        <v>2</v>
      </c>
      <c r="M40" s="48">
        <v>16</v>
      </c>
      <c r="N40" s="48">
        <v>3</v>
      </c>
      <c r="O40" s="48">
        <v>3</v>
      </c>
      <c r="P40" s="49">
        <f t="shared" ref="P40:P41" si="12">SUM(M40:O40)</f>
        <v>22</v>
      </c>
      <c r="Q40" s="49">
        <f t="shared" ref="Q40:Q41" si="13">P40*L40</f>
        <v>44</v>
      </c>
      <c r="R40" s="48" t="str">
        <f t="shared" ref="R40:R41" si="14">IF(AND(Q40&lt;=26),"MINIMO",IF(AND(Q40&gt;=27,Q40&lt;=51),"BAJO",IF(AND(Q40&gt;=52,Q40&lt;=59),"MODERADO",IF(AND(Q40&gt;=60,Q40&lt;=109),"ALTO",IF(AND(Q40&gt;=110,Q40&lt;=160),"EXTREMO",IF(Q40&lt;=0,"FALTAN DATOS"))))))</f>
        <v>BAJO</v>
      </c>
      <c r="S40" s="48"/>
      <c r="T40" s="48"/>
      <c r="U40" s="48"/>
      <c r="V40" s="48"/>
      <c r="W40" s="48"/>
      <c r="X40" s="48"/>
      <c r="Y40" s="81"/>
      <c r="Z40" s="81"/>
      <c r="AA40" s="81"/>
      <c r="AB40" s="81"/>
      <c r="AC40" s="81"/>
      <c r="AD40" s="81"/>
    </row>
    <row r="41" spans="1:30" s="50" customFormat="1" ht="134.25" customHeight="1">
      <c r="A41" s="48" t="s">
        <v>131</v>
      </c>
      <c r="B41" s="48" t="s">
        <v>175</v>
      </c>
      <c r="C41" s="45" t="s">
        <v>176</v>
      </c>
      <c r="D41" s="48" t="s">
        <v>54</v>
      </c>
      <c r="E41" s="48" t="s">
        <v>136</v>
      </c>
      <c r="F41" s="48" t="s">
        <v>162</v>
      </c>
      <c r="G41" s="48" t="s">
        <v>163</v>
      </c>
      <c r="H41" s="48" t="str">
        <f>VLOOKUP(G41,'Aspectos Ambientales '!$B$4:$C$61,2,FALSE)</f>
        <v>Chatarra   de transformadores, condensadores y  varios herrajes.</v>
      </c>
      <c r="I41" s="48" t="s">
        <v>76</v>
      </c>
      <c r="J41" s="48" t="s">
        <v>77</v>
      </c>
      <c r="K41" s="48" t="str">
        <f>VLOOKUP(J41,'IA-CO'!$G$4:$H$25,2,FALSE)</f>
        <v>Disminución de la vida útil de las celdas de seguridad.</v>
      </c>
      <c r="L41" s="48">
        <v>3</v>
      </c>
      <c r="M41" s="48">
        <v>9</v>
      </c>
      <c r="N41" s="48">
        <v>5</v>
      </c>
      <c r="O41" s="48">
        <v>3</v>
      </c>
      <c r="P41" s="49">
        <f t="shared" si="12"/>
        <v>17</v>
      </c>
      <c r="Q41" s="49">
        <f t="shared" si="13"/>
        <v>51</v>
      </c>
      <c r="R41" s="48" t="str">
        <f t="shared" si="14"/>
        <v>BAJO</v>
      </c>
      <c r="S41" s="48"/>
      <c r="T41" s="48"/>
      <c r="U41" s="48"/>
      <c r="V41" s="48"/>
      <c r="W41" s="48"/>
      <c r="X41" s="48"/>
      <c r="Y41" s="81"/>
      <c r="Z41" s="81"/>
      <c r="AA41" s="81"/>
      <c r="AB41" s="81"/>
      <c r="AC41" s="81"/>
      <c r="AD41" s="81"/>
    </row>
    <row r="42" spans="1:30" s="50" customFormat="1" ht="134.25" customHeight="1">
      <c r="A42" s="48" t="s">
        <v>131</v>
      </c>
      <c r="B42" s="48" t="s">
        <v>175</v>
      </c>
      <c r="C42" s="45" t="s">
        <v>177</v>
      </c>
      <c r="D42" s="48" t="s">
        <v>103</v>
      </c>
      <c r="E42" s="48" t="s">
        <v>136</v>
      </c>
      <c r="F42" s="48" t="s">
        <v>170</v>
      </c>
      <c r="G42" s="48" t="s">
        <v>171</v>
      </c>
      <c r="H42" s="48" t="str">
        <f>VLOOKUP(G42,'Aspectos Ambientales '!$B$4:$C$61,2,FALSE)</f>
        <v xml:space="preserve">Fuentes móviles o fijas, transformadores, SSEE., productos químicos </v>
      </c>
      <c r="I42" s="48" t="s">
        <v>106</v>
      </c>
      <c r="J42" s="48" t="s">
        <v>107</v>
      </c>
      <c r="K42" s="48" t="str">
        <f>VLOOKUP(J42,'IA-CO'!$G$4:$H$25,2,FALSE)</f>
        <v>Deterioro de la capa de ozono, afectación de la calidad del aire, contaminación agua ( subterráneas y superficiales),  capa de suelo, generación de residuos, cambio en la calidad del aire, etc.</v>
      </c>
      <c r="L42" s="48">
        <v>2</v>
      </c>
      <c r="M42" s="48">
        <v>9</v>
      </c>
      <c r="N42" s="48">
        <v>3</v>
      </c>
      <c r="O42" s="48">
        <v>3</v>
      </c>
      <c r="P42" s="49">
        <f t="shared" si="0"/>
        <v>15</v>
      </c>
      <c r="Q42" s="49">
        <f t="shared" si="1"/>
        <v>30</v>
      </c>
      <c r="R42" s="48" t="str">
        <f t="shared" si="2"/>
        <v>BAJO</v>
      </c>
      <c r="S42" s="48"/>
      <c r="T42" s="48"/>
      <c r="U42" s="48"/>
      <c r="V42" s="48"/>
      <c r="W42" s="48"/>
      <c r="X42" s="48"/>
      <c r="Y42" s="81"/>
      <c r="Z42" s="81"/>
      <c r="AA42" s="81"/>
      <c r="AB42" s="81"/>
      <c r="AC42" s="81"/>
      <c r="AD42" s="81"/>
    </row>
    <row r="43" spans="1:30" s="50" customFormat="1" ht="134.25" customHeight="1">
      <c r="A43" s="48" t="s">
        <v>131</v>
      </c>
      <c r="B43" s="48" t="s">
        <v>175</v>
      </c>
      <c r="C43" s="45" t="s">
        <v>177</v>
      </c>
      <c r="D43" s="48" t="s">
        <v>54</v>
      </c>
      <c r="E43" s="48" t="s">
        <v>136</v>
      </c>
      <c r="F43" s="48" t="s">
        <v>178</v>
      </c>
      <c r="G43" s="48" t="s">
        <v>179</v>
      </c>
      <c r="H43" s="48" t="str">
        <f>VLOOKUP(G43,'Aspectos Ambientales '!$B$4:$C$61,2,FALSE)</f>
        <v xml:space="preserve">Afectación del recurso forestal en la etapa constructiva del proyecto, los árboles que se ubican en los alrededores o interior de la instalación serán afectados por los trabajos.
</v>
      </c>
      <c r="I43" s="48" t="s">
        <v>180</v>
      </c>
      <c r="J43" s="48" t="s">
        <v>181</v>
      </c>
      <c r="K43" s="48" t="str">
        <f>VLOOKUP(J43,'IA-CO'!$G$4:$H$25,2,FALSE)</f>
        <v>Afectación del paisaje.
Erosión.
Desestabilización de taludes.
Afectación y/o disminución de fauna silvestre.
Cambio climático</v>
      </c>
      <c r="L43" s="48">
        <v>3</v>
      </c>
      <c r="M43" s="48">
        <v>16</v>
      </c>
      <c r="N43" s="48">
        <v>3</v>
      </c>
      <c r="O43" s="48">
        <v>3</v>
      </c>
      <c r="P43" s="49">
        <f t="shared" si="0"/>
        <v>22</v>
      </c>
      <c r="Q43" s="49">
        <f t="shared" si="1"/>
        <v>66</v>
      </c>
      <c r="R43" s="48" t="str">
        <f t="shared" si="2"/>
        <v>ALTO</v>
      </c>
      <c r="S43" s="48"/>
      <c r="T43" s="48" t="s">
        <v>60</v>
      </c>
      <c r="U43" s="48"/>
      <c r="V43" s="48"/>
      <c r="W43" s="48" t="s">
        <v>60</v>
      </c>
      <c r="X43" s="48" t="s">
        <v>60</v>
      </c>
      <c r="Y43" s="48" t="s">
        <v>182</v>
      </c>
      <c r="Z43" s="48" t="s">
        <v>183</v>
      </c>
      <c r="AA43" s="48">
        <v>1</v>
      </c>
      <c r="AB43" s="44" t="str">
        <f t="shared" si="3"/>
        <v>Aceptable</v>
      </c>
      <c r="AC43" s="48"/>
      <c r="AD43" s="48"/>
    </row>
    <row r="44" spans="1:30" s="50" customFormat="1" ht="134.25" customHeight="1">
      <c r="A44" s="48" t="s">
        <v>131</v>
      </c>
      <c r="B44" s="48" t="s">
        <v>175</v>
      </c>
      <c r="C44" s="45" t="s">
        <v>177</v>
      </c>
      <c r="D44" s="48" t="s">
        <v>54</v>
      </c>
      <c r="E44" s="48" t="s">
        <v>136</v>
      </c>
      <c r="F44" s="48" t="s">
        <v>184</v>
      </c>
      <c r="G44" s="48" t="s">
        <v>185</v>
      </c>
      <c r="H44" s="48" t="str">
        <f>VLOOKUP(G44,'Aspectos Ambientales '!$B$4:$C$61,2,FALSE)</f>
        <v xml:space="preserve">Las actividades del proyecto generaran demanda en a contratación de la mano de obra. </v>
      </c>
      <c r="I44" s="48" t="s">
        <v>186</v>
      </c>
      <c r="J44" s="48" t="s">
        <v>187</v>
      </c>
      <c r="K44" s="48" t="str">
        <f>VLOOKUP(J44,'IA-CO'!$G$4:$H$25,2,FALSE)</f>
        <v>Mejoramiento de la calidad de vida de los habitantes.</v>
      </c>
      <c r="L44" s="48">
        <v>3</v>
      </c>
      <c r="M44" s="48">
        <v>9</v>
      </c>
      <c r="N44" s="48">
        <v>3</v>
      </c>
      <c r="O44" s="48">
        <v>5</v>
      </c>
      <c r="P44" s="49">
        <f t="shared" si="0"/>
        <v>17</v>
      </c>
      <c r="Q44" s="49">
        <f t="shared" si="1"/>
        <v>51</v>
      </c>
      <c r="R44" s="48" t="str">
        <f t="shared" si="2"/>
        <v>BAJO</v>
      </c>
      <c r="S44" s="48"/>
      <c r="T44" s="48"/>
      <c r="U44" s="48"/>
      <c r="V44" s="48"/>
      <c r="W44" s="48"/>
      <c r="X44" s="48"/>
      <c r="Y44" s="81"/>
      <c r="Z44" s="81"/>
      <c r="AA44" s="81"/>
      <c r="AB44" s="81"/>
      <c r="AC44" s="81"/>
      <c r="AD44" s="81"/>
    </row>
    <row r="45" spans="1:30" s="50" customFormat="1" ht="134.25" customHeight="1">
      <c r="A45" s="48" t="s">
        <v>131</v>
      </c>
      <c r="B45" s="48" t="s">
        <v>175</v>
      </c>
      <c r="C45" s="45" t="s">
        <v>177</v>
      </c>
      <c r="D45" s="48" t="s">
        <v>54</v>
      </c>
      <c r="E45" s="48" t="s">
        <v>136</v>
      </c>
      <c r="F45" s="48" t="s">
        <v>188</v>
      </c>
      <c r="G45" s="48" t="s">
        <v>189</v>
      </c>
      <c r="H45" s="48" t="str">
        <f>VLOOKUP(G45,'Aspectos Ambientales '!$B$4:$C$61,2,FALSE)</f>
        <v xml:space="preserve">
Remoción del suelo, cobertura vegetal, generación de emisiones atmosféricas, generación de ruido, generación de residuos, entre otros.
</v>
      </c>
      <c r="I45" s="48" t="s">
        <v>186</v>
      </c>
      <c r="J45" s="48" t="s">
        <v>190</v>
      </c>
      <c r="K45" s="48" t="str">
        <f>VLOOKUP(J45,'IA-CO'!$G$4:$H$25,2,FALSE)</f>
        <v>Actividades del proyecto que llegan a generar molestias en la comunidad.</v>
      </c>
      <c r="L45" s="48">
        <v>3</v>
      </c>
      <c r="M45" s="48">
        <v>16</v>
      </c>
      <c r="N45" s="48">
        <v>2</v>
      </c>
      <c r="O45" s="48">
        <v>2</v>
      </c>
      <c r="P45" s="49">
        <f t="shared" si="0"/>
        <v>20</v>
      </c>
      <c r="Q45" s="49">
        <f t="shared" si="1"/>
        <v>60</v>
      </c>
      <c r="R45" s="48" t="str">
        <f t="shared" si="2"/>
        <v>ALTO</v>
      </c>
      <c r="S45" s="48"/>
      <c r="T45" s="48" t="s">
        <v>60</v>
      </c>
      <c r="U45" s="48"/>
      <c r="V45" s="48"/>
      <c r="W45" s="48" t="s">
        <v>60</v>
      </c>
      <c r="X45" s="48" t="s">
        <v>60</v>
      </c>
      <c r="Y45" s="48" t="s">
        <v>182</v>
      </c>
      <c r="Z45" s="48" t="s">
        <v>183</v>
      </c>
      <c r="AA45" s="48">
        <v>1</v>
      </c>
      <c r="AB45" s="44" t="str">
        <f t="shared" si="3"/>
        <v>Aceptable</v>
      </c>
      <c r="AC45" s="48"/>
      <c r="AD45" s="48"/>
    </row>
    <row r="46" spans="1:30" s="50" customFormat="1" ht="145.5" customHeight="1">
      <c r="A46" s="48" t="s">
        <v>131</v>
      </c>
      <c r="B46" s="48" t="s">
        <v>175</v>
      </c>
      <c r="C46" s="45" t="s">
        <v>191</v>
      </c>
      <c r="D46" s="48" t="s">
        <v>54</v>
      </c>
      <c r="E46" s="48" t="s">
        <v>136</v>
      </c>
      <c r="F46" s="48" t="s">
        <v>94</v>
      </c>
      <c r="G46" s="48" t="s">
        <v>95</v>
      </c>
      <c r="H46" s="48" t="str">
        <f>VLOOKUP(G46,'Aspectos Ambientales '!$B$4:$C$61,2,FALSE)</f>
        <v>Vertimientos líquidos domésticos (hidrosanitarios)</v>
      </c>
      <c r="I46" s="48" t="s">
        <v>192</v>
      </c>
      <c r="J46" s="48" t="s">
        <v>57</v>
      </c>
      <c r="K46" s="48" t="str">
        <f>VLOOKUP(J46,'IA-CO'!$G$4:$H$25,2,FALSE)</f>
        <v>Aguas residuales de uso domestico, alcantarillado</v>
      </c>
      <c r="L46" s="48">
        <v>3</v>
      </c>
      <c r="M46" s="48">
        <v>9</v>
      </c>
      <c r="N46" s="48">
        <v>2</v>
      </c>
      <c r="O46" s="48">
        <v>2</v>
      </c>
      <c r="P46" s="49">
        <f t="shared" si="0"/>
        <v>13</v>
      </c>
      <c r="Q46" s="49">
        <f t="shared" si="1"/>
        <v>39</v>
      </c>
      <c r="R46" s="48" t="str">
        <f t="shared" si="2"/>
        <v>BAJO</v>
      </c>
      <c r="S46" s="48"/>
      <c r="T46" s="48"/>
      <c r="U46" s="48"/>
      <c r="V46" s="48"/>
      <c r="W46" s="48"/>
      <c r="X46" s="48"/>
      <c r="Y46" s="81"/>
      <c r="Z46" s="81"/>
      <c r="AA46" s="81"/>
      <c r="AB46" s="81"/>
      <c r="AC46" s="81"/>
      <c r="AD46" s="81"/>
    </row>
    <row r="47" spans="1:30" s="50" customFormat="1" ht="132.75" customHeight="1">
      <c r="A47" s="48" t="s">
        <v>131</v>
      </c>
      <c r="B47" s="48" t="s">
        <v>175</v>
      </c>
      <c r="C47" s="45" t="s">
        <v>191</v>
      </c>
      <c r="D47" s="48" t="s">
        <v>54</v>
      </c>
      <c r="E47" s="48" t="s">
        <v>136</v>
      </c>
      <c r="F47" s="48" t="s">
        <v>102</v>
      </c>
      <c r="G47" s="51" t="s">
        <v>193</v>
      </c>
      <c r="H47" s="48" t="str">
        <f>VLOOKUP(G47,'Aspectos Ambientales '!$B$4:$C$61,2,FALSE)</f>
        <v xml:space="preserve">Obras civiles, construcción etc. </v>
      </c>
      <c r="I47" s="48" t="s">
        <v>76</v>
      </c>
      <c r="J47" s="48" t="s">
        <v>91</v>
      </c>
      <c r="K47" s="48" t="str">
        <f>VLOOKUP(J47,'IA-CO'!$G$4:$H$25,2,FALSE)</f>
        <v xml:space="preserve">Disminución de la vida útil del relleno sanitario </v>
      </c>
      <c r="L47" s="48">
        <v>3</v>
      </c>
      <c r="M47" s="48">
        <v>9</v>
      </c>
      <c r="N47" s="48">
        <v>2</v>
      </c>
      <c r="O47" s="48">
        <v>2</v>
      </c>
      <c r="P47" s="49">
        <f t="shared" si="0"/>
        <v>13</v>
      </c>
      <c r="Q47" s="49">
        <f t="shared" si="1"/>
        <v>39</v>
      </c>
      <c r="R47" s="48" t="str">
        <f t="shared" si="2"/>
        <v>BAJO</v>
      </c>
      <c r="S47" s="48"/>
      <c r="T47" s="48"/>
      <c r="U47" s="48"/>
      <c r="V47" s="48"/>
      <c r="W47" s="48"/>
      <c r="X47" s="48"/>
      <c r="Y47" s="81"/>
      <c r="Z47" s="81"/>
      <c r="AA47" s="81"/>
      <c r="AB47" s="81"/>
      <c r="AC47" s="81"/>
      <c r="AD47" s="81"/>
    </row>
    <row r="48" spans="1:30" s="50" customFormat="1" ht="111.75" customHeight="1">
      <c r="A48" s="48" t="s">
        <v>131</v>
      </c>
      <c r="B48" s="48" t="s">
        <v>175</v>
      </c>
      <c r="C48" s="45" t="s">
        <v>191</v>
      </c>
      <c r="D48" s="48" t="s">
        <v>54</v>
      </c>
      <c r="E48" s="48" t="s">
        <v>136</v>
      </c>
      <c r="F48" s="48" t="s">
        <v>102</v>
      </c>
      <c r="G48" s="48" t="s">
        <v>164</v>
      </c>
      <c r="H48" s="48" t="str">
        <f>VLOOKUP(G48,'Aspectos Ambientales '!$B$4:$C$61,2,FALSE)</f>
        <v>Aceites  de transformadores, condensadores y chatarra contaminada con bifenilos policlorados (PCBs),</v>
      </c>
      <c r="I48" s="48" t="s">
        <v>76</v>
      </c>
      <c r="J48" s="48" t="s">
        <v>77</v>
      </c>
      <c r="K48" s="48" t="str">
        <f>VLOOKUP(J48,'IA-CO'!$G$4:$H$25,2,FALSE)</f>
        <v>Disminución de la vida útil de las celdas de seguridad.</v>
      </c>
      <c r="L48" s="48">
        <v>2</v>
      </c>
      <c r="M48" s="48">
        <v>16</v>
      </c>
      <c r="N48" s="48">
        <v>3</v>
      </c>
      <c r="O48" s="48">
        <v>2</v>
      </c>
      <c r="P48" s="49">
        <f t="shared" si="0"/>
        <v>21</v>
      </c>
      <c r="Q48" s="49">
        <f t="shared" si="1"/>
        <v>42</v>
      </c>
      <c r="R48" s="48" t="str">
        <f t="shared" si="2"/>
        <v>BAJO</v>
      </c>
      <c r="S48" s="48"/>
      <c r="T48" s="48"/>
      <c r="U48" s="48"/>
      <c r="V48" s="48"/>
      <c r="W48" s="48"/>
      <c r="X48" s="48"/>
      <c r="Y48" s="81"/>
      <c r="Z48" s="81"/>
      <c r="AA48" s="81"/>
      <c r="AB48" s="81"/>
      <c r="AC48" s="81"/>
      <c r="AD48" s="81"/>
    </row>
    <row r="49" spans="1:30" s="50" customFormat="1" ht="145.5" customHeight="1">
      <c r="A49" s="48" t="s">
        <v>131</v>
      </c>
      <c r="B49" s="48" t="s">
        <v>175</v>
      </c>
      <c r="C49" s="45" t="s">
        <v>191</v>
      </c>
      <c r="D49" s="48" t="s">
        <v>54</v>
      </c>
      <c r="E49" s="48" t="s">
        <v>136</v>
      </c>
      <c r="F49" s="48" t="s">
        <v>153</v>
      </c>
      <c r="G49" s="48" t="s">
        <v>194</v>
      </c>
      <c r="H49" s="48" t="str">
        <f>VLOOKUP(G49,'Aspectos Ambientales '!$B$4:$C$61,2,FALSE)</f>
        <v xml:space="preserve">Uso equipos de mantenimiento </v>
      </c>
      <c r="I49" s="48" t="s">
        <v>186</v>
      </c>
      <c r="J49" s="48" t="s">
        <v>156</v>
      </c>
      <c r="K49" s="48" t="str">
        <f>VLOOKUP(J49,'IA-CO'!$G$4:$H$25,2,FALSE)</f>
        <v>Deterioro de la calidad de vida de las personas</v>
      </c>
      <c r="L49" s="48">
        <v>3</v>
      </c>
      <c r="M49" s="48">
        <v>16</v>
      </c>
      <c r="N49" s="48">
        <v>2</v>
      </c>
      <c r="O49" s="48">
        <v>2</v>
      </c>
      <c r="P49" s="49">
        <f t="shared" si="0"/>
        <v>20</v>
      </c>
      <c r="Q49" s="49">
        <f t="shared" si="1"/>
        <v>60</v>
      </c>
      <c r="R49" s="48" t="str">
        <f t="shared" si="2"/>
        <v>ALTO</v>
      </c>
      <c r="S49" s="48"/>
      <c r="T49" s="48" t="s">
        <v>60</v>
      </c>
      <c r="U49" s="48"/>
      <c r="V49" s="48"/>
      <c r="W49" s="48" t="s">
        <v>60</v>
      </c>
      <c r="X49" s="48" t="s">
        <v>60</v>
      </c>
      <c r="Y49" s="48" t="s">
        <v>195</v>
      </c>
      <c r="Z49" s="48" t="s">
        <v>196</v>
      </c>
      <c r="AA49" s="48">
        <v>1</v>
      </c>
      <c r="AB49" s="44" t="str">
        <f t="shared" si="3"/>
        <v>Aceptable</v>
      </c>
      <c r="AC49" s="48"/>
      <c r="AD49" s="48"/>
    </row>
    <row r="50" spans="1:30" s="50" customFormat="1" ht="145.5" customHeight="1">
      <c r="A50" s="48" t="s">
        <v>131</v>
      </c>
      <c r="B50" s="48" t="s">
        <v>175</v>
      </c>
      <c r="C50" s="45" t="s">
        <v>191</v>
      </c>
      <c r="D50" s="48" t="s">
        <v>54</v>
      </c>
      <c r="E50" s="48" t="s">
        <v>136</v>
      </c>
      <c r="F50" s="48" t="s">
        <v>153</v>
      </c>
      <c r="G50" s="48" t="s">
        <v>197</v>
      </c>
      <c r="H50" s="48" t="str">
        <f>VLOOKUP(G50,'Aspectos Ambientales '!$B$4:$C$61,2,FALSE)</f>
        <v xml:space="preserve">Uso equipos de mantenimiento </v>
      </c>
      <c r="I50" s="48" t="s">
        <v>69</v>
      </c>
      <c r="J50" s="48" t="s">
        <v>70</v>
      </c>
      <c r="K50" s="48" t="str">
        <f>VLOOKUP(J50,'IA-CO'!$G$4:$H$25,2,FALSE)</f>
        <v>Cambios en la calidad del aire, deterioro de la capa de ozono</v>
      </c>
      <c r="L50" s="48">
        <v>3</v>
      </c>
      <c r="M50" s="48">
        <v>9</v>
      </c>
      <c r="N50" s="48">
        <v>2</v>
      </c>
      <c r="O50" s="48">
        <v>2</v>
      </c>
      <c r="P50" s="49">
        <f t="shared" si="0"/>
        <v>13</v>
      </c>
      <c r="Q50" s="49">
        <f t="shared" si="1"/>
        <v>39</v>
      </c>
      <c r="R50" s="48" t="str">
        <f t="shared" si="2"/>
        <v>BAJO</v>
      </c>
      <c r="S50" s="48"/>
      <c r="T50" s="48"/>
      <c r="U50" s="48"/>
      <c r="V50" s="48"/>
      <c r="W50" s="48"/>
      <c r="X50" s="48"/>
      <c r="Y50" s="81"/>
      <c r="Z50" s="81"/>
      <c r="AA50" s="81"/>
      <c r="AB50" s="81"/>
      <c r="AC50" s="81"/>
      <c r="AD50" s="81"/>
    </row>
    <row r="51" spans="1:30" s="50" customFormat="1" ht="111.75" customHeight="1">
      <c r="A51" s="48" t="s">
        <v>131</v>
      </c>
      <c r="B51" s="48" t="s">
        <v>175</v>
      </c>
      <c r="C51" s="45" t="s">
        <v>191</v>
      </c>
      <c r="D51" s="48" t="s">
        <v>54</v>
      </c>
      <c r="E51" s="48" t="s">
        <v>136</v>
      </c>
      <c r="F51" s="48" t="s">
        <v>56</v>
      </c>
      <c r="G51" s="48" t="s">
        <v>57</v>
      </c>
      <c r="H51" s="48" t="str">
        <f>VLOOKUP(G51,'Aspectos Ambientales '!$B$4:$C$61,2,FALSE)</f>
        <v xml:space="preserve">Uso de sanitarios, lavamanos, consumo humano, aseo. </v>
      </c>
      <c r="I51" s="48" t="s">
        <v>180</v>
      </c>
      <c r="J51" s="48" t="s">
        <v>57</v>
      </c>
      <c r="K51" s="48" t="str">
        <f>VLOOKUP(J51,'IA-CO'!$G$4:$H$25,2,FALSE)</f>
        <v>Aguas residuales de uso domestico, alcantarillado</v>
      </c>
      <c r="L51" s="48">
        <v>3</v>
      </c>
      <c r="M51" s="48">
        <v>9</v>
      </c>
      <c r="N51" s="48">
        <v>2</v>
      </c>
      <c r="O51" s="48">
        <v>2</v>
      </c>
      <c r="P51" s="49">
        <f t="shared" ref="P51:P53" si="15">SUM(M51:O51)</f>
        <v>13</v>
      </c>
      <c r="Q51" s="49">
        <f t="shared" ref="Q51:Q53" si="16">P51*L51</f>
        <v>39</v>
      </c>
      <c r="R51" s="48" t="str">
        <f t="shared" ref="R51:R56" si="17">IF(AND(Q51&lt;=26),"MINIMO",IF(AND(Q51&gt;=27,Q51&lt;=51),"BAJO",IF(AND(Q51&gt;=52,Q51&lt;=59),"MODERADO",IF(AND(Q51&gt;=60,Q51&lt;=109),"ALTO",IF(AND(Q51&gt;=110,Q51&lt;=160),"EXTREMO",IF(Q51&lt;=0,"FALTAN DATOS"))))))</f>
        <v>BAJO</v>
      </c>
      <c r="S51" s="48"/>
      <c r="T51" s="48"/>
      <c r="U51" s="48"/>
      <c r="V51" s="48"/>
      <c r="W51" s="48"/>
      <c r="X51" s="48"/>
      <c r="Y51" s="81"/>
      <c r="Z51" s="81"/>
      <c r="AA51" s="81"/>
      <c r="AB51" s="81"/>
      <c r="AC51" s="81"/>
      <c r="AD51" s="81"/>
    </row>
    <row r="52" spans="1:30" s="50" customFormat="1" ht="167.25" customHeight="1">
      <c r="A52" s="48" t="s">
        <v>131</v>
      </c>
      <c r="B52" s="48" t="s">
        <v>198</v>
      </c>
      <c r="C52" s="45" t="s">
        <v>199</v>
      </c>
      <c r="D52" s="48" t="s">
        <v>54</v>
      </c>
      <c r="E52" s="48" t="s">
        <v>73</v>
      </c>
      <c r="F52" s="48" t="s">
        <v>157</v>
      </c>
      <c r="G52" s="48" t="s">
        <v>158</v>
      </c>
      <c r="H52" s="48" t="str">
        <f>VLOOKUP(G52,'Aspectos Ambientales '!$B$4:$C$61,2,FALSE)</f>
        <v xml:space="preserve">Presencia de fauna en arboles que requieren ser podados  </v>
      </c>
      <c r="I52" s="48" t="s">
        <v>139</v>
      </c>
      <c r="J52" s="48" t="s">
        <v>140</v>
      </c>
      <c r="K52" s="48" t="str">
        <f>VLOOKUP(J52,'IA-CO'!$G$4:$H$25,2,FALSE)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52" s="48">
        <v>4</v>
      </c>
      <c r="M52" s="48">
        <v>9</v>
      </c>
      <c r="N52" s="48">
        <v>3</v>
      </c>
      <c r="O52" s="48">
        <v>3</v>
      </c>
      <c r="P52" s="49">
        <f t="shared" si="15"/>
        <v>15</v>
      </c>
      <c r="Q52" s="49">
        <f t="shared" si="16"/>
        <v>60</v>
      </c>
      <c r="R52" s="48" t="str">
        <f t="shared" si="17"/>
        <v>ALTO</v>
      </c>
      <c r="S52" s="48"/>
      <c r="T52" s="48"/>
      <c r="U52" s="48"/>
      <c r="V52" s="48"/>
      <c r="W52" s="48"/>
      <c r="X52" s="48" t="s">
        <v>108</v>
      </c>
      <c r="Y52" s="48" t="s">
        <v>159</v>
      </c>
      <c r="Z52" s="48" t="s">
        <v>160</v>
      </c>
      <c r="AA52" s="48">
        <v>1</v>
      </c>
      <c r="AB52" s="44" t="str">
        <f t="shared" ref="AB52" si="18">IF(AND(AA52&lt;=1),"Aceptable",IF(AND(AA52&lt;=2),"Tolerable",IF(AND(AA52&lt;=3),"Inaceptable",IF(AA52&lt;=0,"FALTAN DATOS"))))</f>
        <v>Aceptable</v>
      </c>
      <c r="AC52" s="48"/>
      <c r="AD52" s="48"/>
    </row>
    <row r="53" spans="1:30" s="50" customFormat="1" ht="158.25" customHeight="1">
      <c r="A53" s="48" t="s">
        <v>131</v>
      </c>
      <c r="B53" s="48" t="s">
        <v>198</v>
      </c>
      <c r="C53" s="45" t="s">
        <v>199</v>
      </c>
      <c r="D53" s="48" t="s">
        <v>54</v>
      </c>
      <c r="E53" s="48" t="s">
        <v>73</v>
      </c>
      <c r="F53" s="48" t="s">
        <v>141</v>
      </c>
      <c r="G53" s="48" t="s">
        <v>142</v>
      </c>
      <c r="H53" s="48" t="str">
        <f>VLOOKUP(G53,'Aspectos Ambientales '!$B$4:$C$61,2,FALSE)</f>
        <v>Residuos generados en la tala de arboles</v>
      </c>
      <c r="I53" s="48" t="s">
        <v>139</v>
      </c>
      <c r="J53" s="48" t="s">
        <v>140</v>
      </c>
      <c r="K53" s="48" t="str">
        <f>VLOOKUP(J53,'IA-CO'!$G$4:$H$25,2,FALSE)</f>
        <v xml:space="preserve">
Alteración de la base energética del sitio constituida por la biomasa en pie que sirve de hábitat a otras especies. La eliminación de la cobertura tiene   una repercusión directa en la calidad del paisaje y la fauna.</v>
      </c>
      <c r="L53" s="48">
        <v>3</v>
      </c>
      <c r="M53" s="48">
        <v>9</v>
      </c>
      <c r="N53" s="48">
        <v>3</v>
      </c>
      <c r="O53" s="48">
        <v>3</v>
      </c>
      <c r="P53" s="49">
        <f t="shared" si="15"/>
        <v>15</v>
      </c>
      <c r="Q53" s="49">
        <f t="shared" si="16"/>
        <v>45</v>
      </c>
      <c r="R53" s="48" t="str">
        <f t="shared" si="17"/>
        <v>BAJO</v>
      </c>
      <c r="S53" s="48"/>
      <c r="T53" s="48"/>
      <c r="U53" s="48"/>
      <c r="V53" s="48"/>
      <c r="W53" s="48"/>
      <c r="X53" s="48"/>
      <c r="Y53" s="81"/>
      <c r="Z53" s="81"/>
      <c r="AA53" s="81"/>
      <c r="AB53" s="81"/>
      <c r="AC53" s="81"/>
      <c r="AD53" s="81"/>
    </row>
    <row r="54" spans="1:30" s="46" customFormat="1" ht="134.25" customHeight="1">
      <c r="A54" s="48" t="s">
        <v>131</v>
      </c>
      <c r="B54" s="47" t="s">
        <v>132</v>
      </c>
      <c r="C54" s="43" t="s">
        <v>133</v>
      </c>
      <c r="D54" s="57" t="s">
        <v>103</v>
      </c>
      <c r="E54" s="57" t="s">
        <v>73</v>
      </c>
      <c r="F54" s="57" t="s">
        <v>104</v>
      </c>
      <c r="G54" s="57" t="s">
        <v>105</v>
      </c>
      <c r="H54" s="57" t="str">
        <f>VLOOKUP(G54,'Aspectos Ambientales '!$B$4:$C$61,2,FALSE)</f>
        <v xml:space="preserve">Fallas en los activos, tableros de control, corto circuito, o daños en las subestaciones etc. </v>
      </c>
      <c r="I54" s="57" t="s">
        <v>106</v>
      </c>
      <c r="J54" s="57" t="s">
        <v>107</v>
      </c>
      <c r="K54" s="57" t="str">
        <f>VLOOKUP(J54,'IA-CO'!$G$4:$H$25,2,FALSE)</f>
        <v>Deterioro de la capa de ozono, afectación de la calidad del aire, contaminación agua ( subterráneas y superficiales),  capa de suelo, generación de residuos, cambio en la calidad del aire, etc.</v>
      </c>
      <c r="L54" s="58">
        <v>2</v>
      </c>
      <c r="M54" s="58">
        <v>16</v>
      </c>
      <c r="N54" s="58">
        <v>2</v>
      </c>
      <c r="O54" s="58">
        <v>2</v>
      </c>
      <c r="P54" s="59">
        <f>SUM(M54:O54)</f>
        <v>20</v>
      </c>
      <c r="Q54" s="59">
        <f>P54*L54</f>
        <v>40</v>
      </c>
      <c r="R54" s="58" t="str">
        <f t="shared" si="17"/>
        <v>BAJO</v>
      </c>
      <c r="S54" s="58"/>
      <c r="T54" s="58"/>
      <c r="U54" s="58"/>
      <c r="V54" s="58"/>
      <c r="W54" s="58"/>
      <c r="X54" s="58" t="s">
        <v>108</v>
      </c>
      <c r="Y54" s="58" t="s">
        <v>109</v>
      </c>
      <c r="Z54" s="58" t="s">
        <v>110</v>
      </c>
      <c r="AA54" s="58">
        <v>1</v>
      </c>
      <c r="AB54" s="57" t="str">
        <f t="shared" ref="AB54:AB56" si="19">IF(AND(AA54&lt;=1),"Aceptable",IF(AND(AA54&lt;=2),"Tolerable",IF(AND(AA54&lt;=3),"Inaceptable",IF(AA54&lt;=0,"FALTAN DATOS"))))</f>
        <v>Aceptable</v>
      </c>
      <c r="AC54" s="81" t="s">
        <v>200</v>
      </c>
      <c r="AD54" s="81" t="s">
        <v>200</v>
      </c>
    </row>
    <row r="55" spans="1:30" s="46" customFormat="1" ht="134.25" customHeight="1">
      <c r="A55" s="48" t="s">
        <v>131</v>
      </c>
      <c r="B55" s="47" t="s">
        <v>132</v>
      </c>
      <c r="C55" s="43" t="s">
        <v>133</v>
      </c>
      <c r="D55" s="57" t="s">
        <v>103</v>
      </c>
      <c r="E55" s="57" t="s">
        <v>73</v>
      </c>
      <c r="F55" s="57" t="s">
        <v>111</v>
      </c>
      <c r="G55" s="57" t="s">
        <v>112</v>
      </c>
      <c r="H55" s="57" t="str">
        <f>VLOOKUP(G55,'Aspectos Ambientales '!$B$4:$C$61,2,FALSE)</f>
        <v>Fuga,quiebre, o daño  de las tuberias de agua de las instalaciones de la compañía.</v>
      </c>
      <c r="I55" s="57" t="s">
        <v>106</v>
      </c>
      <c r="J55" s="57" t="s">
        <v>107</v>
      </c>
      <c r="K55" s="57" t="str">
        <f>VLOOKUP(J55,'IA-CO'!$G$4:$H$25,2,FALSE)</f>
        <v>Deterioro de la capa de ozono, afectación de la calidad del aire, contaminación agua ( subterráneas y superficiales),  capa de suelo, generación de residuos, cambio en la calidad del aire, etc.</v>
      </c>
      <c r="L55" s="58">
        <v>3</v>
      </c>
      <c r="M55" s="58">
        <v>9</v>
      </c>
      <c r="N55" s="58">
        <v>5</v>
      </c>
      <c r="O55" s="58">
        <v>3</v>
      </c>
      <c r="P55" s="59">
        <f t="shared" ref="P55:P56" si="20">SUM(M55:O55)</f>
        <v>17</v>
      </c>
      <c r="Q55" s="59">
        <f t="shared" ref="Q55:Q56" si="21">P55*L55</f>
        <v>51</v>
      </c>
      <c r="R55" s="58" t="str">
        <f t="shared" si="17"/>
        <v>BAJO</v>
      </c>
      <c r="S55" s="58"/>
      <c r="T55" s="58"/>
      <c r="U55" s="58"/>
      <c r="V55" s="58"/>
      <c r="W55" s="58"/>
      <c r="X55" s="58" t="s">
        <v>108</v>
      </c>
      <c r="Y55" s="58" t="s">
        <v>109</v>
      </c>
      <c r="Z55" s="58" t="s">
        <v>110</v>
      </c>
      <c r="AA55" s="58">
        <v>1</v>
      </c>
      <c r="AB55" s="57" t="str">
        <f t="shared" si="19"/>
        <v>Aceptable</v>
      </c>
      <c r="AC55" s="81" t="s">
        <v>200</v>
      </c>
      <c r="AD55" s="81" t="s">
        <v>200</v>
      </c>
    </row>
    <row r="56" spans="1:30" s="46" customFormat="1" ht="134.25" customHeight="1">
      <c r="A56" s="48" t="s">
        <v>131</v>
      </c>
      <c r="B56" s="47" t="s">
        <v>132</v>
      </c>
      <c r="C56" s="43" t="s">
        <v>133</v>
      </c>
      <c r="D56" s="57" t="s">
        <v>103</v>
      </c>
      <c r="E56" s="57" t="s">
        <v>73</v>
      </c>
      <c r="F56" s="57" t="s">
        <v>113</v>
      </c>
      <c r="G56" s="57" t="s">
        <v>114</v>
      </c>
      <c r="H56" s="57" t="str">
        <f>VLOOKUP(G56,'Aspectos Ambientales '!$B$4:$C$61,2,FALSE)</f>
        <v>Emergencias Ambientales  por origen natural.</v>
      </c>
      <c r="I56" s="57" t="s">
        <v>106</v>
      </c>
      <c r="J56" s="57" t="s">
        <v>107</v>
      </c>
      <c r="K56" s="57" t="str">
        <f>VLOOKUP(J56,'IA-CO'!$G$4:$H$25,2,FALSE)</f>
        <v>Deterioro de la capa de ozono, afectación de la calidad del aire, contaminación agua ( subterráneas y superficiales),  capa de suelo, generación de residuos, cambio en la calidad del aire, etc.</v>
      </c>
      <c r="L56" s="58">
        <v>2</v>
      </c>
      <c r="M56" s="58">
        <v>25</v>
      </c>
      <c r="N56" s="58">
        <v>5</v>
      </c>
      <c r="O56" s="58">
        <v>5</v>
      </c>
      <c r="P56" s="59">
        <f t="shared" si="20"/>
        <v>35</v>
      </c>
      <c r="Q56" s="59">
        <f t="shared" si="21"/>
        <v>70</v>
      </c>
      <c r="R56" s="58" t="str">
        <f t="shared" si="17"/>
        <v>ALTO</v>
      </c>
      <c r="S56" s="58"/>
      <c r="T56" s="58"/>
      <c r="U56" s="58"/>
      <c r="V56" s="58"/>
      <c r="W56" s="58"/>
      <c r="X56" s="58" t="s">
        <v>108</v>
      </c>
      <c r="Y56" s="58" t="s">
        <v>109</v>
      </c>
      <c r="Z56" s="58" t="s">
        <v>110</v>
      </c>
      <c r="AA56" s="58">
        <v>1</v>
      </c>
      <c r="AB56" s="57" t="str">
        <f t="shared" si="19"/>
        <v>Aceptable</v>
      </c>
      <c r="AC56" s="57"/>
      <c r="AD56" s="44"/>
    </row>
  </sheetData>
  <autoFilter ref="A9:AD56" xr:uid="{E64E0D30-982D-41B0-BEEA-2CA33F569960}"/>
  <mergeCells count="26">
    <mergeCell ref="Z8:Z9"/>
    <mergeCell ref="Q8:Q9"/>
    <mergeCell ref="R8:R9"/>
    <mergeCell ref="S8:X8"/>
    <mergeCell ref="Y8:Y9"/>
    <mergeCell ref="C8:C9"/>
    <mergeCell ref="D8:D9"/>
    <mergeCell ref="E8:E9"/>
    <mergeCell ref="F8:H8"/>
    <mergeCell ref="I8:K8"/>
    <mergeCell ref="AA8:AA9"/>
    <mergeCell ref="A1:B3"/>
    <mergeCell ref="B8:B9"/>
    <mergeCell ref="S7:AD7"/>
    <mergeCell ref="C1:AD3"/>
    <mergeCell ref="D4:AD5"/>
    <mergeCell ref="A7:K7"/>
    <mergeCell ref="L7:R7"/>
    <mergeCell ref="A6:B6"/>
    <mergeCell ref="C6:AD6"/>
    <mergeCell ref="A8:A9"/>
    <mergeCell ref="AB8:AB9"/>
    <mergeCell ref="AC8:AC9"/>
    <mergeCell ref="AD8:AD9"/>
    <mergeCell ref="L8:L9"/>
    <mergeCell ref="M8:P8"/>
  </mergeCells>
  <conditionalFormatting sqref="A7:B8">
    <cfRule type="cellIs" dxfId="990" priority="155" operator="equal">
      <formula>"INACEPTABLE"</formula>
    </cfRule>
    <cfRule type="cellIs" dxfId="989" priority="156" operator="equal">
      <formula>"TOLERABLE"</formula>
    </cfRule>
    <cfRule type="cellIs" dxfId="988" priority="157" operator="equal">
      <formula>"ACEPTABLE"</formula>
    </cfRule>
    <cfRule type="cellIs" dxfId="987" priority="158" stopIfTrue="1" operator="equal">
      <formula>"MINIMO"</formula>
    </cfRule>
    <cfRule type="cellIs" dxfId="986" priority="159" stopIfTrue="1" operator="equal">
      <formula>"BAJO"</formula>
    </cfRule>
    <cfRule type="cellIs" dxfId="985" priority="160" stopIfTrue="1" operator="equal">
      <formula>"MODERADO"</formula>
    </cfRule>
    <cfRule type="cellIs" dxfId="984" priority="161" stopIfTrue="1" operator="equal">
      <formula>"ALTO"</formula>
    </cfRule>
    <cfRule type="cellIs" dxfId="983" priority="162" stopIfTrue="1" operator="equal">
      <formula>"EXTREMO"</formula>
    </cfRule>
  </conditionalFormatting>
  <conditionalFormatting sqref="C8:E8">
    <cfRule type="cellIs" dxfId="982" priority="163" operator="equal">
      <formula>"INACEPTABLE"</formula>
    </cfRule>
    <cfRule type="cellIs" dxfId="981" priority="164" operator="equal">
      <formula>"TOLERABLE"</formula>
    </cfRule>
    <cfRule type="cellIs" dxfId="980" priority="165" operator="equal">
      <formula>"ACEPTABLE"</formula>
    </cfRule>
    <cfRule type="cellIs" dxfId="979" priority="166" stopIfTrue="1" operator="equal">
      <formula>"MINIMO"</formula>
    </cfRule>
    <cfRule type="cellIs" dxfId="978" priority="167" stopIfTrue="1" operator="equal">
      <formula>"BAJO"</formula>
    </cfRule>
    <cfRule type="cellIs" dxfId="977" priority="168" stopIfTrue="1" operator="equal">
      <formula>"MODERADO"</formula>
    </cfRule>
    <cfRule type="cellIs" dxfId="976" priority="169" stopIfTrue="1" operator="equal">
      <formula>"ALTO"</formula>
    </cfRule>
    <cfRule type="cellIs" dxfId="975" priority="170" stopIfTrue="1" operator="equal">
      <formula>"EXTREMO"</formula>
    </cfRule>
  </conditionalFormatting>
  <conditionalFormatting sqref="F8:F9">
    <cfRule type="cellIs" dxfId="974" priority="123" operator="equal">
      <formula>"INACEPTABLE"</formula>
    </cfRule>
    <cfRule type="cellIs" dxfId="973" priority="124" operator="equal">
      <formula>"TOLERABLE"</formula>
    </cfRule>
    <cfRule type="cellIs" dxfId="972" priority="125" operator="equal">
      <formula>"ACEPTABLE"</formula>
    </cfRule>
    <cfRule type="cellIs" dxfId="971" priority="126" stopIfTrue="1" operator="equal">
      <formula>"MINIMO"</formula>
    </cfRule>
    <cfRule type="cellIs" dxfId="970" priority="127" stopIfTrue="1" operator="equal">
      <formula>"BAJO"</formula>
    </cfRule>
    <cfRule type="cellIs" dxfId="969" priority="128" stopIfTrue="1" operator="equal">
      <formula>"MODERADO"</formula>
    </cfRule>
    <cfRule type="cellIs" dxfId="968" priority="129" stopIfTrue="1" operator="equal">
      <formula>"ALTO"</formula>
    </cfRule>
    <cfRule type="cellIs" dxfId="967" priority="130" stopIfTrue="1" operator="equal">
      <formula>"EXTREMO"</formula>
    </cfRule>
  </conditionalFormatting>
  <conditionalFormatting sqref="G9:K9">
    <cfRule type="cellIs" dxfId="966" priority="115" operator="equal">
      <formula>"INACEPTABLE"</formula>
    </cfRule>
    <cfRule type="cellIs" dxfId="965" priority="116" operator="equal">
      <formula>"TOLERABLE"</formula>
    </cfRule>
    <cfRule type="cellIs" dxfId="964" priority="117" operator="equal">
      <formula>"ACEPTABLE"</formula>
    </cfRule>
    <cfRule type="cellIs" dxfId="963" priority="118" stopIfTrue="1" operator="equal">
      <formula>"MINIMO"</formula>
    </cfRule>
    <cfRule type="cellIs" dxfId="962" priority="119" stopIfTrue="1" operator="equal">
      <formula>"BAJO"</formula>
    </cfRule>
    <cfRule type="cellIs" dxfId="961" priority="120" stopIfTrue="1" operator="equal">
      <formula>"MODERADO"</formula>
    </cfRule>
    <cfRule type="cellIs" dxfId="960" priority="121" stopIfTrue="1" operator="equal">
      <formula>"ALTO"</formula>
    </cfRule>
    <cfRule type="cellIs" dxfId="959" priority="122" stopIfTrue="1" operator="equal">
      <formula>"EXTREMO"</formula>
    </cfRule>
  </conditionalFormatting>
  <conditionalFormatting sqref="I8">
    <cfRule type="cellIs" dxfId="958" priority="107" operator="equal">
      <formula>"INACEPTABLE"</formula>
    </cfRule>
    <cfRule type="cellIs" dxfId="957" priority="108" operator="equal">
      <formula>"TOLERABLE"</formula>
    </cfRule>
    <cfRule type="cellIs" dxfId="956" priority="109" operator="equal">
      <formula>"ACEPTABLE"</formula>
    </cfRule>
    <cfRule type="cellIs" dxfId="955" priority="110" stopIfTrue="1" operator="equal">
      <formula>"MINIMO"</formula>
    </cfRule>
    <cfRule type="cellIs" dxfId="954" priority="111" stopIfTrue="1" operator="equal">
      <formula>"BAJO"</formula>
    </cfRule>
    <cfRule type="cellIs" dxfId="953" priority="112" stopIfTrue="1" operator="equal">
      <formula>"MODERADO"</formula>
    </cfRule>
    <cfRule type="cellIs" dxfId="952" priority="113" stopIfTrue="1" operator="equal">
      <formula>"ALTO"</formula>
    </cfRule>
    <cfRule type="cellIs" dxfId="951" priority="114" stopIfTrue="1" operator="equal">
      <formula>"EXTREMO"</formula>
    </cfRule>
  </conditionalFormatting>
  <conditionalFormatting sqref="L7">
    <cfRule type="cellIs" dxfId="950" priority="147" operator="equal">
      <formula>"INACEPTABLE"</formula>
    </cfRule>
    <cfRule type="cellIs" dxfId="949" priority="148" operator="equal">
      <formula>"TOLERABLE"</formula>
    </cfRule>
    <cfRule type="cellIs" dxfId="948" priority="149" operator="equal">
      <formula>"ACEPTABLE"</formula>
    </cfRule>
    <cfRule type="cellIs" dxfId="947" priority="150" stopIfTrue="1" operator="equal">
      <formula>"MINIMO"</formula>
    </cfRule>
    <cfRule type="cellIs" dxfId="946" priority="151" stopIfTrue="1" operator="equal">
      <formula>"BAJO"</formula>
    </cfRule>
    <cfRule type="cellIs" dxfId="945" priority="152" stopIfTrue="1" operator="equal">
      <formula>"MODERADO"</formula>
    </cfRule>
    <cfRule type="cellIs" dxfId="944" priority="153" stopIfTrue="1" operator="equal">
      <formula>"ALTO"</formula>
    </cfRule>
    <cfRule type="cellIs" dxfId="943" priority="154" stopIfTrue="1" operator="equal">
      <formula>"EXTREMO"</formula>
    </cfRule>
  </conditionalFormatting>
  <conditionalFormatting sqref="L8:M8 Y8:AD8">
    <cfRule type="cellIs" dxfId="942" priority="195" operator="equal">
      <formula>"INACEPTABLE"</formula>
    </cfRule>
    <cfRule type="cellIs" dxfId="941" priority="196" operator="equal">
      <formula>"TOLERABLE"</formula>
    </cfRule>
    <cfRule type="cellIs" dxfId="940" priority="197" operator="equal">
      <formula>"ACEPTABLE"</formula>
    </cfRule>
    <cfRule type="cellIs" dxfId="939" priority="198" stopIfTrue="1" operator="equal">
      <formula>"MINIMO"</formula>
    </cfRule>
    <cfRule type="cellIs" dxfId="938" priority="199" stopIfTrue="1" operator="equal">
      <formula>"BAJO"</formula>
    </cfRule>
    <cfRule type="cellIs" dxfId="937" priority="200" stopIfTrue="1" operator="equal">
      <formula>"MODERADO"</formula>
    </cfRule>
    <cfRule type="cellIs" dxfId="936" priority="201" stopIfTrue="1" operator="equal">
      <formula>"ALTO"</formula>
    </cfRule>
    <cfRule type="cellIs" dxfId="935" priority="202" stopIfTrue="1" operator="equal">
      <formula>"EXTREMO"</formula>
    </cfRule>
  </conditionalFormatting>
  <conditionalFormatting sqref="M9:P9">
    <cfRule type="cellIs" dxfId="934" priority="171" operator="equal">
      <formula>"INACEPTABLE"</formula>
    </cfRule>
    <cfRule type="cellIs" dxfId="933" priority="172" operator="equal">
      <formula>"TOLERABLE"</formula>
    </cfRule>
    <cfRule type="cellIs" dxfId="932" priority="173" operator="equal">
      <formula>"ACEPTABLE"</formula>
    </cfRule>
    <cfRule type="cellIs" dxfId="931" priority="174" stopIfTrue="1" operator="equal">
      <formula>"MINIMO"</formula>
    </cfRule>
    <cfRule type="cellIs" dxfId="930" priority="175" stopIfTrue="1" operator="equal">
      <formula>"BAJO"</formula>
    </cfRule>
    <cfRule type="cellIs" dxfId="929" priority="176" stopIfTrue="1" operator="equal">
      <formula>"MODERADO"</formula>
    </cfRule>
    <cfRule type="cellIs" dxfId="928" priority="177" stopIfTrue="1" operator="equal">
      <formula>"ALTO"</formula>
    </cfRule>
    <cfRule type="cellIs" dxfId="927" priority="178" stopIfTrue="1" operator="equal">
      <formula>"EXTREMO"</formula>
    </cfRule>
  </conditionalFormatting>
  <conditionalFormatting sqref="Q8:S8">
    <cfRule type="cellIs" dxfId="926" priority="187" operator="equal">
      <formula>"INACEPTABLE"</formula>
    </cfRule>
    <cfRule type="cellIs" dxfId="925" priority="188" operator="equal">
      <formula>"TOLERABLE"</formula>
    </cfRule>
    <cfRule type="cellIs" dxfId="924" priority="189" operator="equal">
      <formula>"ACEPTABLE"</formula>
    </cfRule>
    <cfRule type="cellIs" dxfId="923" priority="190" stopIfTrue="1" operator="equal">
      <formula>"MINIMO"</formula>
    </cfRule>
    <cfRule type="cellIs" dxfId="922" priority="191" stopIfTrue="1" operator="equal">
      <formula>"BAJO"</formula>
    </cfRule>
    <cfRule type="cellIs" dxfId="921" priority="192" stopIfTrue="1" operator="equal">
      <formula>"MODERADO"</formula>
    </cfRule>
    <cfRule type="cellIs" dxfId="920" priority="193" stopIfTrue="1" operator="equal">
      <formula>"ALTO"</formula>
    </cfRule>
    <cfRule type="cellIs" dxfId="919" priority="194" stopIfTrue="1" operator="equal">
      <formula>"EXTREMO"</formula>
    </cfRule>
  </conditionalFormatting>
  <conditionalFormatting sqref="R10:R56">
    <cfRule type="containsText" dxfId="918" priority="22" operator="containsText" text="Moderado">
      <formula>NOT(ISERROR(SEARCH("Moderado",R10)))</formula>
    </cfRule>
    <cfRule type="containsText" dxfId="917" priority="23" operator="containsText" text="Extremo">
      <formula>NOT(ISERROR(SEARCH("Extremo",R10)))</formula>
    </cfRule>
    <cfRule type="containsText" dxfId="916" priority="24" operator="containsText" text="Alto">
      <formula>NOT(ISERROR(SEARCH("Alto",R10)))</formula>
    </cfRule>
    <cfRule type="containsText" dxfId="915" priority="25" operator="containsText" text="Bajo">
      <formula>NOT(ISERROR(SEARCH("Bajo",R10)))</formula>
    </cfRule>
    <cfRule type="containsText" dxfId="914" priority="26" operator="containsText" text="Minimo">
      <formula>NOT(ISERROR(SEARCH("Minimo",R10)))</formula>
    </cfRule>
  </conditionalFormatting>
  <conditionalFormatting sqref="S7">
    <cfRule type="cellIs" dxfId="913" priority="139" operator="equal">
      <formula>"INACEPTABLE"</formula>
    </cfRule>
    <cfRule type="cellIs" dxfId="912" priority="140" operator="equal">
      <formula>"TOLERABLE"</formula>
    </cfRule>
    <cfRule type="cellIs" dxfId="911" priority="141" operator="equal">
      <formula>"ACEPTABLE"</formula>
    </cfRule>
    <cfRule type="cellIs" dxfId="910" priority="142" stopIfTrue="1" operator="equal">
      <formula>"MINIMO"</formula>
    </cfRule>
    <cfRule type="cellIs" dxfId="909" priority="143" stopIfTrue="1" operator="equal">
      <formula>"BAJO"</formula>
    </cfRule>
    <cfRule type="cellIs" dxfId="908" priority="144" stopIfTrue="1" operator="equal">
      <formula>"MODERADO"</formula>
    </cfRule>
    <cfRule type="cellIs" dxfId="907" priority="145" stopIfTrue="1" operator="equal">
      <formula>"ALTO"</formula>
    </cfRule>
    <cfRule type="cellIs" dxfId="906" priority="146" stopIfTrue="1" operator="equal">
      <formula>"EXTREMO"</formula>
    </cfRule>
  </conditionalFormatting>
  <conditionalFormatting sqref="S9:X9">
    <cfRule type="cellIs" dxfId="905" priority="179" operator="equal">
      <formula>"INACEPTABLE"</formula>
    </cfRule>
    <cfRule type="cellIs" dxfId="904" priority="180" operator="equal">
      <formula>"TOLERABLE"</formula>
    </cfRule>
    <cfRule type="cellIs" dxfId="903" priority="181" operator="equal">
      <formula>"ACEPTABLE"</formula>
    </cfRule>
    <cfRule type="cellIs" dxfId="902" priority="182" stopIfTrue="1" operator="equal">
      <formula>"MINIMO"</formula>
    </cfRule>
    <cfRule type="cellIs" dxfId="901" priority="183" stopIfTrue="1" operator="equal">
      <formula>"BAJO"</formula>
    </cfRule>
    <cfRule type="cellIs" dxfId="900" priority="184" stopIfTrue="1" operator="equal">
      <formula>"MODERADO"</formula>
    </cfRule>
    <cfRule type="cellIs" dxfId="899" priority="185" stopIfTrue="1" operator="equal">
      <formula>"ALTO"</formula>
    </cfRule>
    <cfRule type="cellIs" dxfId="898" priority="186" stopIfTrue="1" operator="equal">
      <formula>"EXTREMO"</formula>
    </cfRule>
  </conditionalFormatting>
  <conditionalFormatting sqref="AB10:AB13">
    <cfRule type="containsText" dxfId="897" priority="92" operator="containsText" text="Inaceptable">
      <formula>NOT(ISERROR(SEARCH("Inaceptable",AB10)))</formula>
    </cfRule>
    <cfRule type="containsText" dxfId="896" priority="93" operator="containsText" text="Aceptable">
      <formula>NOT(ISERROR(SEARCH("Aceptable",AB10)))</formula>
    </cfRule>
    <cfRule type="cellIs" dxfId="895" priority="94" operator="lessThanOrEqual">
      <formula>1</formula>
    </cfRule>
    <cfRule type="containsText" dxfId="894" priority="95" operator="containsText" text="Aceptable">
      <formula>NOT(ISERROR(SEARCH("Aceptable",AB10)))</formula>
    </cfRule>
    <cfRule type="containsText" dxfId="893" priority="99" operator="containsText" text="Tolerable">
      <formula>NOT(ISERROR(SEARCH("Tolerable",AB10)))</formula>
    </cfRule>
    <cfRule type="containsText" dxfId="892" priority="101" operator="containsText" text="Inaceptable">
      <formula>NOT(ISERROR(SEARCH("Inaceptable",AB10)))</formula>
    </cfRule>
  </conditionalFormatting>
  <conditionalFormatting sqref="AB11:AB13">
    <cfRule type="containsText" dxfId="891" priority="91" operator="containsText" text="Tolerable">
      <formula>NOT(ISERROR(SEARCH("Tolerable",AB11)))</formula>
    </cfRule>
  </conditionalFormatting>
  <conditionalFormatting sqref="AB12">
    <cfRule type="containsText" dxfId="890" priority="100" operator="containsText" text="Aceptable">
      <formula>NOT(ISERROR(SEARCH("Aceptable",AB12)))</formula>
    </cfRule>
  </conditionalFormatting>
  <conditionalFormatting sqref="AB17:AB18">
    <cfRule type="containsText" dxfId="889" priority="83" operator="containsText" text="Tolerable">
      <formula>NOT(ISERROR(SEARCH("Tolerable",AB17)))</formula>
    </cfRule>
    <cfRule type="containsText" dxfId="888" priority="84" operator="containsText" text="Inaceptable">
      <formula>NOT(ISERROR(SEARCH("Inaceptable",AB17)))</formula>
    </cfRule>
    <cfRule type="containsText" dxfId="887" priority="85" operator="containsText" text="Aceptable">
      <formula>NOT(ISERROR(SEARCH("Aceptable",AB17)))</formula>
    </cfRule>
    <cfRule type="cellIs" dxfId="886" priority="86" operator="lessThanOrEqual">
      <formula>1</formula>
    </cfRule>
    <cfRule type="containsText" dxfId="885" priority="87" operator="containsText" text="Aceptable">
      <formula>NOT(ISERROR(SEARCH("Aceptable",AB17)))</formula>
    </cfRule>
    <cfRule type="containsText" dxfId="884" priority="88" operator="containsText" text="Tolerable">
      <formula>NOT(ISERROR(SEARCH("Tolerable",AB17)))</formula>
    </cfRule>
    <cfRule type="containsText" dxfId="883" priority="89" operator="containsText" text="Inaceptable">
      <formula>NOT(ISERROR(SEARCH("Inaceptable",AB17)))</formula>
    </cfRule>
  </conditionalFormatting>
  <conditionalFormatting sqref="AB22:AB24">
    <cfRule type="containsText" dxfId="882" priority="76" operator="containsText" text="Tolerable">
      <formula>NOT(ISERROR(SEARCH("Tolerable",AB22)))</formula>
    </cfRule>
    <cfRule type="containsText" dxfId="881" priority="77" operator="containsText" text="Inaceptable">
      <formula>NOT(ISERROR(SEARCH("Inaceptable",AB22)))</formula>
    </cfRule>
    <cfRule type="containsText" dxfId="880" priority="78" operator="containsText" text="Aceptable">
      <formula>NOT(ISERROR(SEARCH("Aceptable",AB22)))</formula>
    </cfRule>
    <cfRule type="cellIs" dxfId="879" priority="79" operator="lessThanOrEqual">
      <formula>1</formula>
    </cfRule>
    <cfRule type="containsText" dxfId="878" priority="80" operator="containsText" text="Aceptable">
      <formula>NOT(ISERROR(SEARCH("Aceptable",AB22)))</formula>
    </cfRule>
    <cfRule type="containsText" dxfId="877" priority="81" operator="containsText" text="Tolerable">
      <formula>NOT(ISERROR(SEARCH("Tolerable",AB22)))</formula>
    </cfRule>
    <cfRule type="containsText" dxfId="876" priority="82" operator="containsText" text="Inaceptable">
      <formula>NOT(ISERROR(SEARCH("Inaceptable",AB22)))</formula>
    </cfRule>
  </conditionalFormatting>
  <conditionalFormatting sqref="AB26:AB31">
    <cfRule type="containsText" dxfId="875" priority="62" operator="containsText" text="Tolerable">
      <formula>NOT(ISERROR(SEARCH("Tolerable",AB26)))</formula>
    </cfRule>
    <cfRule type="containsText" dxfId="874" priority="63" operator="containsText" text="Inaceptable">
      <formula>NOT(ISERROR(SEARCH("Inaceptable",AB26)))</formula>
    </cfRule>
    <cfRule type="containsText" dxfId="873" priority="64" operator="containsText" text="Aceptable">
      <formula>NOT(ISERROR(SEARCH("Aceptable",AB26)))</formula>
    </cfRule>
    <cfRule type="cellIs" dxfId="872" priority="65" operator="lessThanOrEqual">
      <formula>1</formula>
    </cfRule>
    <cfRule type="containsText" dxfId="871" priority="66" operator="containsText" text="Aceptable">
      <formula>NOT(ISERROR(SEARCH("Aceptable",AB26)))</formula>
    </cfRule>
    <cfRule type="containsText" dxfId="870" priority="67" operator="containsText" text="Tolerable">
      <formula>NOT(ISERROR(SEARCH("Tolerable",AB26)))</formula>
    </cfRule>
    <cfRule type="containsText" dxfId="869" priority="68" operator="containsText" text="Inaceptable">
      <formula>NOT(ISERROR(SEARCH("Inaceptable",AB26)))</formula>
    </cfRule>
  </conditionalFormatting>
  <conditionalFormatting sqref="AB34">
    <cfRule type="containsText" dxfId="868" priority="5" operator="containsText" text="Aceptable">
      <formula>NOT(ISERROR(SEARCH("Aceptable",AB34)))</formula>
    </cfRule>
    <cfRule type="containsText" dxfId="867" priority="6" operator="containsText" text="Tolerable">
      <formula>NOT(ISERROR(SEARCH("Tolerable",AB34)))</formula>
    </cfRule>
    <cfRule type="containsText" dxfId="866" priority="8" operator="containsText" text="Inaceptable">
      <formula>NOT(ISERROR(SEARCH("Inaceptable",AB34)))</formula>
    </cfRule>
  </conditionalFormatting>
  <conditionalFormatting sqref="AB34:AB37">
    <cfRule type="containsText" dxfId="865" priority="1" operator="containsText" text="Tolerable">
      <formula>NOT(ISERROR(SEARCH("Tolerable",AB34)))</formula>
    </cfRule>
    <cfRule type="containsText" dxfId="864" priority="2" operator="containsText" text="Inaceptable">
      <formula>NOT(ISERROR(SEARCH("Inaceptable",AB34)))</formula>
    </cfRule>
    <cfRule type="containsText" dxfId="863" priority="3" operator="containsText" text="Aceptable">
      <formula>NOT(ISERROR(SEARCH("Aceptable",AB34)))</formula>
    </cfRule>
    <cfRule type="cellIs" dxfId="862" priority="4" operator="lessThanOrEqual">
      <formula>1</formula>
    </cfRule>
    <cfRule type="containsText" dxfId="861" priority="7" operator="containsText" text="Aceptable">
      <formula>NOT(ISERROR(SEARCH("Aceptable",AB34)))</formula>
    </cfRule>
  </conditionalFormatting>
  <conditionalFormatting sqref="AB35:AB37">
    <cfRule type="containsText" dxfId="860" priority="60" operator="containsText" text="Tolerable">
      <formula>NOT(ISERROR(SEARCH("Tolerable",AB35)))</formula>
    </cfRule>
    <cfRule type="containsText" dxfId="859" priority="61" operator="containsText" text="Inaceptable">
      <formula>NOT(ISERROR(SEARCH("Inaceptable",AB35)))</formula>
    </cfRule>
  </conditionalFormatting>
  <conditionalFormatting sqref="AB43">
    <cfRule type="containsText" dxfId="858" priority="48" operator="containsText" text="Tolerable">
      <formula>NOT(ISERROR(SEARCH("Tolerable",AB43)))</formula>
    </cfRule>
    <cfRule type="containsText" dxfId="857" priority="49" operator="containsText" text="Inaceptable">
      <formula>NOT(ISERROR(SEARCH("Inaceptable",AB43)))</formula>
    </cfRule>
    <cfRule type="containsText" dxfId="856" priority="50" operator="containsText" text="Aceptable">
      <formula>NOT(ISERROR(SEARCH("Aceptable",AB43)))</formula>
    </cfRule>
    <cfRule type="cellIs" dxfId="855" priority="51" operator="lessThanOrEqual">
      <formula>1</formula>
    </cfRule>
    <cfRule type="containsText" dxfId="854" priority="52" operator="containsText" text="Aceptable">
      <formula>NOT(ISERROR(SEARCH("Aceptable",AB43)))</formula>
    </cfRule>
    <cfRule type="containsText" dxfId="853" priority="53" operator="containsText" text="Tolerable">
      <formula>NOT(ISERROR(SEARCH("Tolerable",AB43)))</formula>
    </cfRule>
    <cfRule type="containsText" dxfId="852" priority="54" operator="containsText" text="Inaceptable">
      <formula>NOT(ISERROR(SEARCH("Inaceptable",AB43)))</formula>
    </cfRule>
  </conditionalFormatting>
  <conditionalFormatting sqref="AB45">
    <cfRule type="containsText" dxfId="851" priority="27" operator="containsText" text="Tolerable">
      <formula>NOT(ISERROR(SEARCH("Tolerable",AB45)))</formula>
    </cfRule>
    <cfRule type="containsText" dxfId="850" priority="28" operator="containsText" text="Inaceptable">
      <formula>NOT(ISERROR(SEARCH("Inaceptable",AB45)))</formula>
    </cfRule>
    <cfRule type="containsText" dxfId="849" priority="29" operator="containsText" text="Aceptable">
      <formula>NOT(ISERROR(SEARCH("Aceptable",AB45)))</formula>
    </cfRule>
    <cfRule type="cellIs" dxfId="848" priority="30" operator="lessThanOrEqual">
      <formula>1</formula>
    </cfRule>
    <cfRule type="containsText" dxfId="847" priority="31" operator="containsText" text="Aceptable">
      <formula>NOT(ISERROR(SEARCH("Aceptable",AB45)))</formula>
    </cfRule>
    <cfRule type="containsText" dxfId="846" priority="32" operator="containsText" text="Tolerable">
      <formula>NOT(ISERROR(SEARCH("Tolerable",AB45)))</formula>
    </cfRule>
    <cfRule type="containsText" dxfId="845" priority="33" operator="containsText" text="Inaceptable">
      <formula>NOT(ISERROR(SEARCH("Inaceptable",AB45)))</formula>
    </cfRule>
  </conditionalFormatting>
  <conditionalFormatting sqref="AB49">
    <cfRule type="containsText" dxfId="844" priority="41" operator="containsText" text="Tolerable">
      <formula>NOT(ISERROR(SEARCH("Tolerable",AB49)))</formula>
    </cfRule>
    <cfRule type="containsText" dxfId="843" priority="42" operator="containsText" text="Inaceptable">
      <formula>NOT(ISERROR(SEARCH("Inaceptable",AB49)))</formula>
    </cfRule>
    <cfRule type="containsText" dxfId="842" priority="43" operator="containsText" text="Aceptable">
      <formula>NOT(ISERROR(SEARCH("Aceptable",AB49)))</formula>
    </cfRule>
    <cfRule type="cellIs" dxfId="841" priority="44" operator="lessThanOrEqual">
      <formula>1</formula>
    </cfRule>
    <cfRule type="containsText" dxfId="840" priority="45" operator="containsText" text="Aceptable">
      <formula>NOT(ISERROR(SEARCH("Aceptable",AB49)))</formula>
    </cfRule>
    <cfRule type="containsText" dxfId="839" priority="46" operator="containsText" text="Tolerable">
      <formula>NOT(ISERROR(SEARCH("Tolerable",AB49)))</formula>
    </cfRule>
    <cfRule type="containsText" dxfId="838" priority="47" operator="containsText" text="Inaceptable">
      <formula>NOT(ISERROR(SEARCH("Inaceptable",AB49)))</formula>
    </cfRule>
  </conditionalFormatting>
  <conditionalFormatting sqref="AB52">
    <cfRule type="containsText" dxfId="837" priority="34" operator="containsText" text="Tolerable">
      <formula>NOT(ISERROR(SEARCH("Tolerable",AB52)))</formula>
    </cfRule>
    <cfRule type="containsText" dxfId="836" priority="35" operator="containsText" text="Inaceptable">
      <formula>NOT(ISERROR(SEARCH("Inaceptable",AB52)))</formula>
    </cfRule>
    <cfRule type="containsText" dxfId="835" priority="36" operator="containsText" text="Aceptable">
      <formula>NOT(ISERROR(SEARCH("Aceptable",AB52)))</formula>
    </cfRule>
    <cfRule type="cellIs" dxfId="834" priority="37" operator="lessThanOrEqual">
      <formula>1</formula>
    </cfRule>
    <cfRule type="containsText" dxfId="833" priority="38" operator="containsText" text="Aceptable">
      <formula>NOT(ISERROR(SEARCH("Aceptable",AB52)))</formula>
    </cfRule>
    <cfRule type="containsText" dxfId="832" priority="39" operator="containsText" text="Tolerable">
      <formula>NOT(ISERROR(SEARCH("Tolerable",AB52)))</formula>
    </cfRule>
    <cfRule type="containsText" dxfId="831" priority="40" operator="containsText" text="Inaceptable">
      <formula>NOT(ISERROR(SEARCH("Inaceptable",AB52)))</formula>
    </cfRule>
  </conditionalFormatting>
  <conditionalFormatting sqref="AB54:AB56">
    <cfRule type="containsText" dxfId="830" priority="14" operator="containsText" text="Tolerable">
      <formula>NOT(ISERROR(SEARCH("Tolerable",AB54)))</formula>
    </cfRule>
    <cfRule type="containsText" dxfId="829" priority="15" operator="containsText" text="Inaceptable">
      <formula>NOT(ISERROR(SEARCH("Inaceptable",AB54)))</formula>
    </cfRule>
    <cfRule type="containsText" dxfId="828" priority="16" operator="containsText" text="Aceptable">
      <formula>NOT(ISERROR(SEARCH("Aceptable",AB54)))</formula>
    </cfRule>
    <cfRule type="cellIs" dxfId="827" priority="17" operator="lessThanOrEqual">
      <formula>1</formula>
    </cfRule>
    <cfRule type="containsText" dxfId="826" priority="18" operator="containsText" text="Aceptable">
      <formula>NOT(ISERROR(SEARCH("Aceptable",AB54)))</formula>
    </cfRule>
    <cfRule type="containsText" dxfId="825" priority="19" operator="containsText" text="Tolerable">
      <formula>NOT(ISERROR(SEARCH("Tolerable",AB54)))</formula>
    </cfRule>
    <cfRule type="containsText" dxfId="824" priority="20" operator="containsText" text="Aceptable">
      <formula>NOT(ISERROR(SEARCH("Aceptable",AB54)))</formula>
    </cfRule>
    <cfRule type="containsText" dxfId="823" priority="21" operator="containsText" text="Inaceptable">
      <formula>NOT(ISERROR(SEARCH("Inaceptable",AB54)))</formula>
    </cfRule>
  </conditionalFormatting>
  <dataValidations count="22">
    <dataValidation allowBlank="1" showInputMessage="1" showErrorMessage="1" prompt="Ir a pestaña de VAL CONTROL" sqref="AA8" xr:uid="{4C6F0BE1-F9BD-44B8-BCF4-508587080900}"/>
    <dataValidation allowBlank="1" showInputMessage="1" showErrorMessage="1" prompt="Establecer las actividades del proceso a ser analizadas." sqref="C8" xr:uid="{FBB465A9-F200-4F2A-AD2F-3488635B216C}"/>
    <dataValidation allowBlank="1" showInputMessage="1" showErrorMessage="1" prompt="Acciones o controles que previenen y/o reducen que las causas o consecuencias se materialicen._x000a_(Marque con una &quot;X&quot;)" sqref="S8:X8" xr:uid="{B7F965E6-8AFD-47DF-AB69-D65C187049DB}"/>
    <dataValidation allowBlank="1" showInputMessage="1" showErrorMessage="1" prompt="Resultado de la probabilidad y la severidad." sqref="Q8" xr:uid="{F51BD051-AAC3-4192-9A3A-AB1336D09FDC}"/>
    <dataValidation allowBlank="1" showInputMessage="1" showErrorMessage="1" prompt="Severidad &amp; Probabilidad de que se materialice la consecuencia." sqref="R8" xr:uid="{9C0B6656-6BD0-410F-8F7B-F78E3B56C645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6F0D617C-BE0E-451B-BAE8-587273A2377D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6669762A-D3F3-4D1E-8E00-8F6F2B1FC50C}"/>
    <dataValidation allowBlank="1" showInputMessage="1" showErrorMessage="1" prompt="Acciones a ser realizadas con el fin de llevar la valoracion del riesgo vs el control a nivel aceptable." sqref="AC8" xr:uid="{FDF140C1-92BD-4774-BE5C-E57DEB07D0DD}"/>
    <dataValidation allowBlank="1" showInputMessage="1" showErrorMessage="1" prompt="Proceso encargado de garantizar que el Punto de Control se cumpla." sqref="Z8" xr:uid="{028EDBBC-7A83-4C14-A8DD-32686854A074}"/>
    <dataValidation allowBlank="1" showInputMessage="1" showErrorMessage="1" prompt="Registros (evidencia) que soporta el cumplimiento del Punto de Control." sqref="Y8" xr:uid="{18A5658E-F2B8-4052-A962-DB0E18EF81B9}"/>
    <dataValidation allowBlank="1" showInputMessage="1" showErrorMessage="1" prompt="Ir a pestaña de PROBABILIDAD_x000a_Probabilidad de la actividad." sqref="L8" xr:uid="{55824494-9121-4D59-9078-A1031C202482}"/>
    <dataValidation type="list" allowBlank="1" showInputMessage="1" showErrorMessage="1" sqref="M7:P7" xr:uid="{2E497750-9AD6-406C-8FD1-29060435E030}">
      <formula1>#REF!</formula1>
    </dataValidation>
    <dataValidation allowBlank="1" showInputMessage="1" showErrorMessage="1" prompt="Seleccione el tipo de actividad que genera los reciduos " sqref="E8" xr:uid="{9642F256-846F-4C52-A22B-6C6C0F8712A7}"/>
    <dataValidation allowBlank="1" showInputMessage="1" showErrorMessage="1" prompt="Cantidad de veces que se realizar la actividad" sqref="D8" xr:uid="{DC3B242D-1975-49A2-9A99-09AEBC596A60}"/>
    <dataValidation allowBlank="1" showInputMessage="1" showErrorMessage="1" prompt="Clasificación de la actividad" sqref="H9" xr:uid="{B48E6EF5-8EAD-464D-8701-D8BBA2B11D64}"/>
    <dataValidation allowBlank="1" showInputMessage="1" showErrorMessage="1" prompt="Eliminar" sqref="S9" xr:uid="{269658E2-3835-4BAA-847E-201752D1F4FF}"/>
    <dataValidation allowBlank="1" showInputMessage="1" showErrorMessage="1" prompt="Reducir" sqref="T9" xr:uid="{24900AFA-464A-400C-9DD4-3C7A3EE22081}"/>
    <dataValidation allowBlank="1" showInputMessage="1" showErrorMessage="1" prompt="Reusar" sqref="U9" xr:uid="{9AA84DA0-42FB-4869-B376-CA8827EF25ED}"/>
    <dataValidation allowBlank="1" showInputMessage="1" showErrorMessage="1" prompt="Reciclar" sqref="V9" xr:uid="{592CEFE4-D4F9-4AB3-9FCD-9831FE9C7C80}"/>
    <dataValidation allowBlank="1" showInputMessage="1" showErrorMessage="1" prompt="Controles de Ingeniería" sqref="W9" xr:uid="{6D298A4D-8324-454B-BE2D-712942A7B298}"/>
    <dataValidation allowBlank="1" showInputMessage="1" showErrorMessage="1" prompt="Controles Administrativos" sqref="X9" xr:uid="{DB6CAA0F-9E24-4FE9-AD98-DFE2C298E8C4}"/>
    <dataValidation allowBlank="1" showInputMessage="1" showErrorMessage="1" prompt="Ir a pestaña de SEVERIDAD_x000a_Impacto dentro de la organización que genera la actividad." sqref="M8 M9:P9" xr:uid="{785198DC-0CBE-4810-8B4D-91BE917BC9C8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5ECCE47D-134A-4481-99AE-8D15162F40D2}">
          <x14:formula1>
            <xm:f>'Severidad '!$A$4:$A$15</xm:f>
          </x14:formula1>
          <xm:sqref>M10:M15 M17:M56</xm:sqref>
        </x14:dataValidation>
        <x14:dataValidation type="list" allowBlank="1" showInputMessage="1" showErrorMessage="1" xr:uid="{80558A4E-7C2B-49E0-A173-04B5A803EFAE}">
          <x14:formula1>
            <xm:f>'Severidad '!$D$4:$D$15</xm:f>
          </x14:formula1>
          <xm:sqref>O45:O47 O49 O52:O56 N10:N56 O21:O41</xm:sqref>
        </x14:dataValidation>
        <x14:dataValidation type="list" allowBlank="1" showInputMessage="1" showErrorMessage="1" xr:uid="{9C663921-54B9-445F-A61E-D41CB46D08BE}">
          <x14:formula1>
            <xm:f>'Severidad '!$F$4:$F$15</xm:f>
          </x14:formula1>
          <xm:sqref>O10:O20 O42:O44 O48 O50:O51</xm:sqref>
        </x14:dataValidation>
        <x14:dataValidation type="list" allowBlank="1" showInputMessage="1" showErrorMessage="1" xr:uid="{B1D2EABA-7152-46FB-AB97-A476EE2D3B68}">
          <x14:formula1>
            <xm:f>'Severidad '!$A$4:$A$19</xm:f>
          </x14:formula1>
          <xm:sqref>M16</xm:sqref>
        </x14:dataValidation>
        <x14:dataValidation type="list" allowBlank="1" showInputMessage="1" showErrorMessage="1" xr:uid="{039B9A84-DAE6-4D79-9F74-8232DA6965AA}">
          <x14:formula1>
            <xm:f>'Aspectos Ambientales '!$A$4:$A$62</xm:f>
          </x14:formula1>
          <xm:sqref>F52:F56 F10:F50</xm:sqref>
        </x14:dataValidation>
        <x14:dataValidation type="list" allowBlank="1" showInputMessage="1" showErrorMessage="1" xr:uid="{5477D8C0-95EF-4867-8F81-4A3EB61984BD}">
          <x14:formula1>
            <xm:f>'Aspectos Ambientales '!$B$4:$B$63</xm:f>
          </x14:formula1>
          <xm:sqref>G52:G56 G10:G50</xm:sqref>
        </x14:dataValidation>
        <x14:dataValidation type="list" allowBlank="1" showInputMessage="1" showErrorMessage="1" xr:uid="{B7B2305F-2A46-49D1-AD6D-FD3ECB926429}">
          <x14:formula1>
            <xm:f>'IA-CO'!$F$4:$F$24</xm:f>
          </x14:formula1>
          <xm:sqref>I52:I56 I10:I50</xm:sqref>
        </x14:dataValidation>
        <x14:dataValidation type="list" allowBlank="1" showInputMessage="1" showErrorMessage="1" xr:uid="{FACBEE41-7CE6-4014-ABD9-F891028FA2E4}">
          <x14:formula1>
            <xm:f>'IA-CO'!$F$29:$F$31</xm:f>
          </x14:formula1>
          <xm:sqref>D10:D33 D35:D56</xm:sqref>
        </x14:dataValidation>
        <x14:dataValidation type="list" allowBlank="1" showInputMessage="1" showErrorMessage="1" xr:uid="{6F60ECC0-1544-46F0-8BCD-1369ECDAC64B}">
          <x14:formula1>
            <xm:f>'IA-CO'!$G$29:$G$31</xm:f>
          </x14:formula1>
          <xm:sqref>E10:E33 E35:E56</xm:sqref>
        </x14:dataValidation>
        <x14:dataValidation type="list" allowBlank="1" showInputMessage="1" showErrorMessage="1" xr:uid="{B4164944-7BD7-459A-9D6E-0D65A38CBC12}">
          <x14:formula1>
            <xm:f>'IA-CO'!$G$4:$G$25</xm:f>
          </x14:formula1>
          <xm:sqref>J10:J56</xm:sqref>
        </x14:dataValidation>
        <x14:dataValidation type="list" allowBlank="1" showInputMessage="1" showErrorMessage="1" xr:uid="{5923174B-7E4A-40FB-AE2A-1F67689F86D4}">
          <x14:formula1>
            <xm:f>'Probabilidad '!$B$4:$B$8</xm:f>
          </x14:formula1>
          <xm:sqref>L10:L56</xm:sqref>
        </x14:dataValidation>
        <x14:dataValidation type="list" allowBlank="1" showInputMessage="1" showErrorMessage="1" xr:uid="{FC5D8834-1147-4D45-B657-B30D8C2008E4}">
          <x14:formula1>
            <xm:f>'Probabilidad '!$E$16:$E$18</xm:f>
          </x14:formula1>
          <xm:sqref>AA26:AA31 AA54:AA56 AA52 AA49 AA45 AA43 AA35:AA37 AA22:AA24 AA17:AA18 AA10:AA13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94C8-6167-4314-BEA8-E42604C0A2E6}">
  <dimension ref="A1:AD34"/>
  <sheetViews>
    <sheetView zoomScale="40" zoomScaleNormal="40" workbookViewId="0">
      <selection activeCell="C5" sqref="C5"/>
    </sheetView>
  </sheetViews>
  <sheetFormatPr defaultColWidth="11.42578125" defaultRowHeight="111.75" customHeight="1"/>
  <cols>
    <col min="1" max="1" width="50" customWidth="1"/>
    <col min="2" max="2" width="34.5703125" customWidth="1"/>
    <col min="3" max="3" width="73.7109375" style="1" customWidth="1"/>
    <col min="4" max="4" width="32.5703125" customWidth="1"/>
    <col min="5" max="5" width="54.85546875" customWidth="1"/>
    <col min="6" max="6" width="74.85546875" customWidth="1"/>
    <col min="7" max="7" width="72.28515625" customWidth="1"/>
    <col min="8" max="8" width="62.140625" style="2" customWidth="1"/>
    <col min="9" max="9" width="67.140625" customWidth="1"/>
    <col min="10" max="10" width="45.5703125" style="2" customWidth="1"/>
    <col min="11" max="11" width="67.85546875" style="2" customWidth="1"/>
    <col min="12" max="12" width="40.5703125" style="3" customWidth="1"/>
    <col min="13" max="14" width="34.85546875" style="3" customWidth="1"/>
    <col min="15" max="15" width="31.5703125" style="3" customWidth="1"/>
    <col min="16" max="16" width="36.28515625" style="3" customWidth="1"/>
    <col min="17" max="17" width="38" style="3" customWidth="1"/>
    <col min="18" max="18" width="28.28515625" customWidth="1"/>
    <col min="19" max="24" width="11.42578125" customWidth="1"/>
    <col min="25" max="25" width="92.28515625" customWidth="1"/>
    <col min="26" max="26" width="56" customWidth="1"/>
    <col min="27" max="27" width="33.85546875" customWidth="1"/>
    <col min="28" max="28" width="35.140625" customWidth="1"/>
    <col min="29" max="29" width="31.7109375" customWidth="1"/>
    <col min="30" max="30" width="26.28515625" customWidth="1"/>
  </cols>
  <sheetData>
    <row r="1" spans="1:30" ht="38.25" customHeight="1">
      <c r="A1" s="103"/>
      <c r="B1" s="104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</row>
    <row r="2" spans="1:30" ht="42" customHeight="1">
      <c r="A2" s="105"/>
      <c r="B2" s="10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</row>
    <row r="3" spans="1:30" ht="40.5" customHeight="1">
      <c r="A3" s="107"/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0" ht="64.5" customHeight="1">
      <c r="A4" s="95" t="s">
        <v>15</v>
      </c>
      <c r="B4" s="96"/>
      <c r="C4" s="97">
        <v>46126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75.75" customHeight="1">
      <c r="A5" s="95" t="s">
        <v>16</v>
      </c>
      <c r="B5" s="95"/>
      <c r="C5" s="98" t="s">
        <v>17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75.75" customHeight="1">
      <c r="A6" s="111"/>
      <c r="B6" s="111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35" customFormat="1" ht="111.75" customHeight="1">
      <c r="A7" s="113" t="s">
        <v>18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113" t="s">
        <v>19</v>
      </c>
      <c r="M7" s="113"/>
      <c r="N7" s="113"/>
      <c r="O7" s="113"/>
      <c r="P7" s="113"/>
      <c r="Q7" s="113"/>
      <c r="R7" s="113"/>
      <c r="S7" s="115" t="s">
        <v>20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</row>
    <row r="8" spans="1:30" s="36" customFormat="1" ht="111.75" customHeight="1">
      <c r="A8" s="116" t="s">
        <v>21</v>
      </c>
      <c r="B8" s="117" t="s">
        <v>22</v>
      </c>
      <c r="C8" s="119" t="s">
        <v>23</v>
      </c>
      <c r="D8" s="116" t="s">
        <v>24</v>
      </c>
      <c r="E8" s="116" t="s">
        <v>25</v>
      </c>
      <c r="F8" s="102" t="s">
        <v>26</v>
      </c>
      <c r="G8" s="102"/>
      <c r="H8" s="102"/>
      <c r="I8" s="102" t="s">
        <v>27</v>
      </c>
      <c r="J8" s="102"/>
      <c r="K8" s="102"/>
      <c r="L8" s="101" t="s">
        <v>28</v>
      </c>
      <c r="M8" s="101" t="s">
        <v>29</v>
      </c>
      <c r="N8" s="101"/>
      <c r="O8" s="101"/>
      <c r="P8" s="101"/>
      <c r="Q8" s="101" t="s">
        <v>30</v>
      </c>
      <c r="R8" s="100" t="s">
        <v>31</v>
      </c>
      <c r="S8" s="99" t="s">
        <v>32</v>
      </c>
      <c r="T8" s="99"/>
      <c r="U8" s="99"/>
      <c r="V8" s="99"/>
      <c r="W8" s="99"/>
      <c r="X8" s="99"/>
      <c r="Y8" s="99" t="s">
        <v>33</v>
      </c>
      <c r="Z8" s="99" t="s">
        <v>34</v>
      </c>
      <c r="AA8" s="100" t="s">
        <v>35</v>
      </c>
      <c r="AB8" s="100" t="s">
        <v>36</v>
      </c>
      <c r="AC8" s="100" t="s">
        <v>37</v>
      </c>
      <c r="AD8" s="100" t="s">
        <v>38</v>
      </c>
    </row>
    <row r="9" spans="1:30" s="36" customFormat="1" ht="111.75" customHeight="1">
      <c r="A9" s="116"/>
      <c r="B9" s="118"/>
      <c r="C9" s="119"/>
      <c r="D9" s="116"/>
      <c r="E9" s="116"/>
      <c r="F9" s="39" t="s">
        <v>39</v>
      </c>
      <c r="G9" s="39" t="s">
        <v>40</v>
      </c>
      <c r="H9" s="39" t="s">
        <v>41</v>
      </c>
      <c r="I9" s="39" t="s">
        <v>42</v>
      </c>
      <c r="J9" s="40" t="s">
        <v>41</v>
      </c>
      <c r="K9" s="40" t="s">
        <v>40</v>
      </c>
      <c r="L9" s="101"/>
      <c r="M9" s="41" t="s">
        <v>43</v>
      </c>
      <c r="N9" s="41" t="s">
        <v>44</v>
      </c>
      <c r="O9" s="41" t="s">
        <v>45</v>
      </c>
      <c r="P9" s="41" t="s">
        <v>46</v>
      </c>
      <c r="Q9" s="101"/>
      <c r="R9" s="100"/>
      <c r="S9" s="42" t="s">
        <v>47</v>
      </c>
      <c r="T9" s="42" t="s">
        <v>48</v>
      </c>
      <c r="U9" s="42" t="s">
        <v>48</v>
      </c>
      <c r="V9" s="42" t="s">
        <v>48</v>
      </c>
      <c r="W9" s="42" t="s">
        <v>49</v>
      </c>
      <c r="X9" s="42" t="s">
        <v>50</v>
      </c>
      <c r="Y9" s="99"/>
      <c r="Z9" s="99"/>
      <c r="AA9" s="100"/>
      <c r="AB9" s="100"/>
      <c r="AC9" s="100"/>
      <c r="AD9" s="100"/>
    </row>
    <row r="10" spans="1:30" s="46" customFormat="1" ht="134.25" customHeight="1">
      <c r="A10" s="47" t="s">
        <v>201</v>
      </c>
      <c r="B10" s="47" t="s">
        <v>202</v>
      </c>
      <c r="C10" s="43" t="s">
        <v>203</v>
      </c>
      <c r="D10" s="44" t="s">
        <v>54</v>
      </c>
      <c r="E10" s="44" t="s">
        <v>73</v>
      </c>
      <c r="F10" s="44" t="s">
        <v>56</v>
      </c>
      <c r="G10" s="44" t="s">
        <v>57</v>
      </c>
      <c r="H10" s="44" t="str">
        <f>VLOOKUP(G10,'Aspectos Ambientales '!$B$4:$C$61,2,FALSE)</f>
        <v xml:space="preserve">Uso de sanitarios, lavamanos, consumo humano, aseo. </v>
      </c>
      <c r="I10" s="44" t="s">
        <v>58</v>
      </c>
      <c r="J10" s="44" t="s">
        <v>59</v>
      </c>
      <c r="K10" s="44" t="str">
        <f>VLOOKUP(J10,'IA-CO'!$G$4:$H$25,2,FALSE)</f>
        <v>Cambio de las características fisicoquímicas y biológicas del agua.</v>
      </c>
      <c r="L10" s="48">
        <v>4</v>
      </c>
      <c r="M10" s="48">
        <v>9</v>
      </c>
      <c r="N10" s="48">
        <v>3</v>
      </c>
      <c r="O10" s="48">
        <v>2</v>
      </c>
      <c r="P10" s="49">
        <f>SUM(M10:O10)</f>
        <v>14</v>
      </c>
      <c r="Q10" s="49">
        <f>P10*L10</f>
        <v>56</v>
      </c>
      <c r="R10" s="4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48"/>
      <c r="T10" s="48" t="s">
        <v>60</v>
      </c>
      <c r="U10" s="48"/>
      <c r="V10" s="48"/>
      <c r="W10" s="48"/>
      <c r="X10" s="48" t="s">
        <v>60</v>
      </c>
      <c r="Y10" s="48" t="s">
        <v>61</v>
      </c>
      <c r="Z10" s="48" t="s">
        <v>62</v>
      </c>
      <c r="AA10" s="48">
        <v>1</v>
      </c>
      <c r="AB10" s="44" t="str">
        <f>IF(AND(AA10&lt;=1),"Aceptable",IF(AND(AA10&lt;=2),"Tolerable",IF(AND(AA10&lt;=3),"Inaceptable",IF(AA10&lt;=0,"FALTAN DATOS"))))</f>
        <v>Aceptable</v>
      </c>
      <c r="AC10" s="44"/>
      <c r="AD10" s="44"/>
    </row>
    <row r="11" spans="1:30" s="46" customFormat="1" ht="134.25" customHeight="1">
      <c r="A11" s="47" t="s">
        <v>201</v>
      </c>
      <c r="B11" s="47" t="s">
        <v>202</v>
      </c>
      <c r="C11" s="43" t="s">
        <v>203</v>
      </c>
      <c r="D11" s="44" t="s">
        <v>54</v>
      </c>
      <c r="E11" s="44" t="s">
        <v>73</v>
      </c>
      <c r="F11" s="44" t="s">
        <v>56</v>
      </c>
      <c r="G11" s="44" t="s">
        <v>63</v>
      </c>
      <c r="H11" s="44" t="str">
        <f>VLOOKUP(G11,'Aspectos Ambientales '!$B$4:$C$61,2,FALSE)</f>
        <v xml:space="preserve">Actividades especificas del proceso, dependientes de electricidad </v>
      </c>
      <c r="I11" s="44" t="s">
        <v>58</v>
      </c>
      <c r="J11" s="44" t="s">
        <v>64</v>
      </c>
      <c r="K11" s="44" t="str">
        <f>VLOOKUP(J11,'IA-CO'!$G$4:$H$25,2,FALSE)</f>
        <v>Recursos para la generación de energía eléctrica</v>
      </c>
      <c r="L11" s="48">
        <v>4</v>
      </c>
      <c r="M11" s="48">
        <v>9</v>
      </c>
      <c r="N11" s="48">
        <v>3</v>
      </c>
      <c r="O11" s="48">
        <v>2</v>
      </c>
      <c r="P11" s="49">
        <f t="shared" ref="P11:P20" si="0">SUM(M11:O11)</f>
        <v>14</v>
      </c>
      <c r="Q11" s="49">
        <f t="shared" ref="Q11:Q20" si="1">P11*L11</f>
        <v>56</v>
      </c>
      <c r="R11" s="48" t="str">
        <f t="shared" ref="R11:R20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48"/>
      <c r="T11" s="48" t="s">
        <v>60</v>
      </c>
      <c r="U11" s="48"/>
      <c r="V11" s="48"/>
      <c r="W11" s="48"/>
      <c r="X11" s="48" t="s">
        <v>60</v>
      </c>
      <c r="Y11" s="48" t="s">
        <v>65</v>
      </c>
      <c r="Z11" s="48" t="s">
        <v>66</v>
      </c>
      <c r="AA11" s="48">
        <v>1</v>
      </c>
      <c r="AB11" s="44" t="str">
        <f t="shared" ref="AB11:AB18" si="3">IF(AND(AA11&lt;=1),"Aceptable",IF(AND(AA11&lt;=2),"Tolerable",IF(AND(AA11&lt;=3),"Inaceptable",IF(AA11&lt;=0,"FALTAN DATOS"))))</f>
        <v>Aceptable</v>
      </c>
      <c r="AC11" s="44"/>
      <c r="AD11" s="44"/>
    </row>
    <row r="12" spans="1:30" s="46" customFormat="1" ht="134.25" customHeight="1">
      <c r="A12" s="47" t="s">
        <v>201</v>
      </c>
      <c r="B12" s="47" t="s">
        <v>202</v>
      </c>
      <c r="C12" s="43" t="s">
        <v>203</v>
      </c>
      <c r="D12" s="44" t="s">
        <v>54</v>
      </c>
      <c r="E12" s="44" t="s">
        <v>73</v>
      </c>
      <c r="F12" s="44" t="s">
        <v>67</v>
      </c>
      <c r="G12" s="44" t="s">
        <v>68</v>
      </c>
      <c r="H12" s="44" t="str">
        <f>VLOOKUP(G12,'Aspectos Ambientales '!$B$4:$C$61,2,FALSE)</f>
        <v xml:space="preserve">Fuentes móviles vehiculares, plantas eléctricas </v>
      </c>
      <c r="I12" s="44" t="s">
        <v>69</v>
      </c>
      <c r="J12" s="44" t="s">
        <v>70</v>
      </c>
      <c r="K12" s="44" t="str">
        <f>VLOOKUP(J12,'IA-CO'!$G$4:$H$25,2,FALSE)</f>
        <v>Cambios en la calidad del aire, deterioro de la capa de ozono</v>
      </c>
      <c r="L12" s="48">
        <v>4</v>
      </c>
      <c r="M12" s="48">
        <v>9</v>
      </c>
      <c r="N12" s="48">
        <v>3</v>
      </c>
      <c r="O12" s="48">
        <v>2</v>
      </c>
      <c r="P12" s="49">
        <f t="shared" si="0"/>
        <v>14</v>
      </c>
      <c r="Q12" s="49">
        <f t="shared" si="1"/>
        <v>56</v>
      </c>
      <c r="R12" s="48" t="str">
        <f t="shared" si="2"/>
        <v>MODERADO</v>
      </c>
      <c r="S12" s="48"/>
      <c r="T12" s="48" t="s">
        <v>60</v>
      </c>
      <c r="U12" s="48"/>
      <c r="V12" s="48"/>
      <c r="W12" s="48"/>
      <c r="X12" s="48" t="s">
        <v>60</v>
      </c>
      <c r="Y12" s="48" t="s">
        <v>71</v>
      </c>
      <c r="Z12" s="48" t="s">
        <v>72</v>
      </c>
      <c r="AA12" s="48">
        <v>1</v>
      </c>
      <c r="AB12" s="44" t="str">
        <f t="shared" si="3"/>
        <v>Aceptable</v>
      </c>
      <c r="AC12" s="44"/>
      <c r="AD12" s="44"/>
    </row>
    <row r="13" spans="1:30" s="46" customFormat="1" ht="107.25" customHeight="1">
      <c r="A13" s="47" t="s">
        <v>201</v>
      </c>
      <c r="B13" s="47" t="s">
        <v>202</v>
      </c>
      <c r="C13" s="43" t="s">
        <v>203</v>
      </c>
      <c r="D13" s="44" t="s">
        <v>54</v>
      </c>
      <c r="E13" s="44" t="s">
        <v>73</v>
      </c>
      <c r="F13" s="44" t="s">
        <v>74</v>
      </c>
      <c r="G13" s="44" t="s">
        <v>75</v>
      </c>
      <c r="H13" s="44" t="str">
        <f>VLOOKUP(G13,'Aspectos Ambientales '!$B$4:$C$61,2,FALSE)</f>
        <v>Actividades de oficina u  operativa con referencia a acto administrativo</v>
      </c>
      <c r="I13" s="44" t="s">
        <v>76</v>
      </c>
      <c r="J13" s="44" t="s">
        <v>77</v>
      </c>
      <c r="K13" s="44" t="str">
        <f>VLOOKUP(J13,'IA-CO'!$G$4:$H$25,2,FALSE)</f>
        <v>Disminución de la vida útil de las celdas de seguridad.</v>
      </c>
      <c r="L13" s="48">
        <v>4</v>
      </c>
      <c r="M13" s="48">
        <v>9</v>
      </c>
      <c r="N13" s="48">
        <v>3</v>
      </c>
      <c r="O13" s="48">
        <v>2</v>
      </c>
      <c r="P13" s="49">
        <f t="shared" si="0"/>
        <v>14</v>
      </c>
      <c r="Q13" s="49">
        <f t="shared" si="1"/>
        <v>56</v>
      </c>
      <c r="R13" s="48" t="str">
        <f t="shared" si="2"/>
        <v>MODERADO</v>
      </c>
      <c r="S13" s="48"/>
      <c r="T13" s="48"/>
      <c r="U13" s="48"/>
      <c r="V13" s="48" t="s">
        <v>60</v>
      </c>
      <c r="W13" s="48"/>
      <c r="X13" s="48" t="s">
        <v>60</v>
      </c>
      <c r="Y13" s="48" t="s">
        <v>78</v>
      </c>
      <c r="Z13" s="48" t="s">
        <v>79</v>
      </c>
      <c r="AA13" s="48">
        <v>1</v>
      </c>
      <c r="AB13" s="44" t="str">
        <f t="shared" si="3"/>
        <v>Aceptable</v>
      </c>
      <c r="AC13" s="44"/>
      <c r="AD13" s="44"/>
    </row>
    <row r="14" spans="1:30" s="46" customFormat="1" ht="87.75" customHeight="1">
      <c r="A14" s="47" t="s">
        <v>201</v>
      </c>
      <c r="B14" s="47" t="s">
        <v>202</v>
      </c>
      <c r="C14" s="43" t="s">
        <v>203</v>
      </c>
      <c r="D14" s="44" t="s">
        <v>54</v>
      </c>
      <c r="E14" s="44" t="s">
        <v>73</v>
      </c>
      <c r="F14" s="44" t="s">
        <v>80</v>
      </c>
      <c r="G14" s="44" t="s">
        <v>81</v>
      </c>
      <c r="H14" s="44" t="str">
        <f>VLOOKUP(G14,'Aspectos Ambientales '!$B$4:$C$61,2,FALSE)</f>
        <v>Proceso administrativo</v>
      </c>
      <c r="I14" s="44" t="s">
        <v>58</v>
      </c>
      <c r="J14" s="44" t="s">
        <v>82</v>
      </c>
      <c r="K14" s="44" t="str">
        <f>VLOOKUP(J14,'IA-CO'!$G$4:$H$25,2,FALSE)</f>
        <v>papel, impresiones, factura, papel ecológico, artículos de oficina</v>
      </c>
      <c r="L14" s="48">
        <v>2</v>
      </c>
      <c r="M14" s="48">
        <v>9</v>
      </c>
      <c r="N14" s="48">
        <v>3</v>
      </c>
      <c r="O14" s="48">
        <v>2</v>
      </c>
      <c r="P14" s="49">
        <f t="shared" si="0"/>
        <v>14</v>
      </c>
      <c r="Q14" s="49">
        <f t="shared" si="1"/>
        <v>28</v>
      </c>
      <c r="R14" s="48" t="str">
        <f t="shared" si="2"/>
        <v>BAJO</v>
      </c>
      <c r="S14" s="48"/>
      <c r="T14" s="48"/>
      <c r="U14" s="48"/>
      <c r="V14" s="48"/>
      <c r="W14" s="48"/>
      <c r="X14" s="48"/>
      <c r="Y14" s="48"/>
      <c r="Z14" s="48"/>
      <c r="AA14" s="48"/>
      <c r="AB14" s="44"/>
      <c r="AC14" s="44"/>
      <c r="AD14" s="44"/>
    </row>
    <row r="15" spans="1:30" s="46" customFormat="1" ht="105.75" customHeight="1">
      <c r="A15" s="47" t="s">
        <v>201</v>
      </c>
      <c r="B15" s="47" t="s">
        <v>202</v>
      </c>
      <c r="C15" s="43" t="s">
        <v>203</v>
      </c>
      <c r="D15" s="44" t="s">
        <v>54</v>
      </c>
      <c r="E15" s="44" t="s">
        <v>73</v>
      </c>
      <c r="F15" s="44" t="s">
        <v>83</v>
      </c>
      <c r="G15" s="44" t="s">
        <v>84</v>
      </c>
      <c r="H15" s="44" t="str">
        <f>VLOOKUP(G15,'Aspectos Ambientales '!$B$4:$C$61,2,FALSE)</f>
        <v>Libretas, borradores,papel,boligrafos,cartucheras, calendarios, carpetas, clips, etc.</v>
      </c>
      <c r="I15" s="44" t="s">
        <v>58</v>
      </c>
      <c r="J15" s="44" t="s">
        <v>82</v>
      </c>
      <c r="K15" s="44" t="str">
        <f>VLOOKUP(J15,'IA-CO'!$G$4:$H$25,2,FALSE)</f>
        <v>papel, impresiones, factura, papel ecológico, artículos de oficina</v>
      </c>
      <c r="L15" s="48">
        <v>2</v>
      </c>
      <c r="M15" s="48">
        <v>9</v>
      </c>
      <c r="N15" s="48">
        <v>3</v>
      </c>
      <c r="O15" s="48">
        <v>2</v>
      </c>
      <c r="P15" s="49">
        <f t="shared" si="0"/>
        <v>14</v>
      </c>
      <c r="Q15" s="49">
        <f t="shared" si="1"/>
        <v>28</v>
      </c>
      <c r="R15" s="48" t="str">
        <f t="shared" si="2"/>
        <v>BAJO</v>
      </c>
      <c r="S15" s="48"/>
      <c r="T15" s="48"/>
      <c r="U15" s="48"/>
      <c r="V15" s="48"/>
      <c r="W15" s="48"/>
      <c r="X15" s="48"/>
      <c r="Y15" s="48"/>
      <c r="Z15" s="48"/>
      <c r="AA15" s="48"/>
      <c r="AB15" s="44"/>
      <c r="AC15" s="44"/>
      <c r="AD15" s="44"/>
    </row>
    <row r="16" spans="1:30" s="46" customFormat="1" ht="134.25" customHeight="1">
      <c r="A16" s="47" t="s">
        <v>201</v>
      </c>
      <c r="B16" s="47" t="s">
        <v>202</v>
      </c>
      <c r="C16" s="43" t="s">
        <v>203</v>
      </c>
      <c r="D16" s="44" t="s">
        <v>54</v>
      </c>
      <c r="E16" s="44" t="s">
        <v>73</v>
      </c>
      <c r="F16" s="44" t="s">
        <v>85</v>
      </c>
      <c r="G16" s="44" t="s">
        <v>86</v>
      </c>
      <c r="H16" s="44" t="str">
        <f>VLOOKUP(G16,'Aspectos Ambientales '!$B$4:$C$61,2,FALSE)</f>
        <v xml:space="preserve">Residuos generados de centros de acopio, puntos ecológicos, etc. </v>
      </c>
      <c r="I16" s="44" t="s">
        <v>87</v>
      </c>
      <c r="J16" s="44" t="s">
        <v>88</v>
      </c>
      <c r="K16" s="44" t="str">
        <f>VLOOKUP(J16,'IA-CO'!$G$4:$H$25,2,FALSE)</f>
        <v>Aumento de la vida útil de las celdas de seguridad.</v>
      </c>
      <c r="L16" s="48">
        <v>4</v>
      </c>
      <c r="M16" s="48">
        <v>0</v>
      </c>
      <c r="N16" s="48">
        <v>2</v>
      </c>
      <c r="O16" s="48">
        <v>2</v>
      </c>
      <c r="P16" s="49">
        <f t="shared" si="0"/>
        <v>4</v>
      </c>
      <c r="Q16" s="49">
        <f t="shared" si="1"/>
        <v>16</v>
      </c>
      <c r="R16" s="48" t="str">
        <f t="shared" si="2"/>
        <v>MINIMO</v>
      </c>
      <c r="S16" s="48"/>
      <c r="T16" s="48"/>
      <c r="U16" s="48"/>
      <c r="V16" s="48"/>
      <c r="W16" s="48"/>
      <c r="X16" s="48"/>
      <c r="Y16" s="48"/>
      <c r="Z16" s="48"/>
      <c r="AA16" s="48"/>
      <c r="AB16" s="44"/>
      <c r="AC16" s="44"/>
      <c r="AD16" s="44"/>
    </row>
    <row r="17" spans="1:30" s="46" customFormat="1" ht="134.25" customHeight="1">
      <c r="A17" s="47" t="s">
        <v>201</v>
      </c>
      <c r="B17" s="47" t="s">
        <v>202</v>
      </c>
      <c r="C17" s="43" t="s">
        <v>203</v>
      </c>
      <c r="D17" s="44" t="s">
        <v>54</v>
      </c>
      <c r="E17" s="44" t="s">
        <v>73</v>
      </c>
      <c r="F17" s="44" t="s">
        <v>89</v>
      </c>
      <c r="G17" s="44" t="s">
        <v>90</v>
      </c>
      <c r="H17" s="44" t="str">
        <f>VLOOKUP(G17,'Aspectos Ambientales '!$B$4:$C$61,2,FALSE)</f>
        <v xml:space="preserve">Consumo de alimentos durante el turno.
Pasto por el desmonte. </v>
      </c>
      <c r="I17" s="44" t="s">
        <v>76</v>
      </c>
      <c r="J17" s="44" t="s">
        <v>91</v>
      </c>
      <c r="K17" s="44" t="str">
        <f>VLOOKUP(J17,'IA-CO'!$G$4:$H$25,2,FALSE)</f>
        <v xml:space="preserve">Disminución de la vida útil del relleno sanitario </v>
      </c>
      <c r="L17" s="48">
        <v>4</v>
      </c>
      <c r="M17" s="48">
        <v>9</v>
      </c>
      <c r="N17" s="48">
        <v>2</v>
      </c>
      <c r="O17" s="48">
        <v>2</v>
      </c>
      <c r="P17" s="49">
        <f t="shared" si="0"/>
        <v>13</v>
      </c>
      <c r="Q17" s="49">
        <f t="shared" si="1"/>
        <v>52</v>
      </c>
      <c r="R17" s="48" t="str">
        <f t="shared" si="2"/>
        <v>MODERADO</v>
      </c>
      <c r="S17" s="48"/>
      <c r="T17" s="48" t="s">
        <v>60</v>
      </c>
      <c r="U17" s="48" t="s">
        <v>60</v>
      </c>
      <c r="V17" s="48" t="s">
        <v>60</v>
      </c>
      <c r="W17" s="48"/>
      <c r="X17" s="48" t="s">
        <v>60</v>
      </c>
      <c r="Y17" s="48" t="s">
        <v>92</v>
      </c>
      <c r="Z17" s="48" t="s">
        <v>93</v>
      </c>
      <c r="AA17" s="48">
        <v>1</v>
      </c>
      <c r="AB17" s="44" t="str">
        <f t="shared" si="3"/>
        <v>Aceptable</v>
      </c>
      <c r="AC17" s="44"/>
      <c r="AD17" s="44"/>
    </row>
    <row r="18" spans="1:30" s="46" customFormat="1" ht="134.25" customHeight="1">
      <c r="A18" s="47" t="s">
        <v>201</v>
      </c>
      <c r="B18" s="47" t="s">
        <v>202</v>
      </c>
      <c r="C18" s="43" t="s">
        <v>203</v>
      </c>
      <c r="D18" s="44" t="s">
        <v>54</v>
      </c>
      <c r="E18" s="44" t="s">
        <v>73</v>
      </c>
      <c r="F18" s="44" t="s">
        <v>94</v>
      </c>
      <c r="G18" s="44" t="s">
        <v>95</v>
      </c>
      <c r="H18" s="44" t="str">
        <f>VLOOKUP(G18,'Aspectos Ambientales '!$B$4:$C$61,2,FALSE)</f>
        <v>Vertimientos líquidos domésticos (hidrosanitarios)</v>
      </c>
      <c r="I18" s="44" t="s">
        <v>96</v>
      </c>
      <c r="J18" s="44" t="s">
        <v>57</v>
      </c>
      <c r="K18" s="44" t="str">
        <f>VLOOKUP(J18,'IA-CO'!$G$4:$H$25,2,FALSE)</f>
        <v>Aguas residuales de uso domestico, alcantarillado</v>
      </c>
      <c r="L18" s="48">
        <v>4</v>
      </c>
      <c r="M18" s="48">
        <v>9</v>
      </c>
      <c r="N18" s="48">
        <v>2</v>
      </c>
      <c r="O18" s="48">
        <v>2</v>
      </c>
      <c r="P18" s="49">
        <f t="shared" si="0"/>
        <v>13</v>
      </c>
      <c r="Q18" s="49">
        <f t="shared" si="1"/>
        <v>52</v>
      </c>
      <c r="R18" s="48" t="str">
        <f t="shared" si="2"/>
        <v>MODERADO</v>
      </c>
      <c r="S18" s="48"/>
      <c r="T18" s="48"/>
      <c r="U18" s="48"/>
      <c r="V18" s="48"/>
      <c r="W18" s="48"/>
      <c r="X18" s="48" t="s">
        <v>60</v>
      </c>
      <c r="Y18" s="48" t="s">
        <v>97</v>
      </c>
      <c r="Z18" s="48" t="s">
        <v>66</v>
      </c>
      <c r="AA18" s="48">
        <v>1</v>
      </c>
      <c r="AB18" s="44" t="str">
        <f t="shared" si="3"/>
        <v>Aceptable</v>
      </c>
      <c r="AC18" s="44"/>
      <c r="AD18" s="44"/>
    </row>
    <row r="19" spans="1:30" s="46" customFormat="1" ht="151.5" customHeight="1">
      <c r="A19" s="47" t="s">
        <v>201</v>
      </c>
      <c r="B19" s="47" t="s">
        <v>202</v>
      </c>
      <c r="C19" s="43" t="s">
        <v>203</v>
      </c>
      <c r="D19" s="44" t="s">
        <v>54</v>
      </c>
      <c r="E19" s="44" t="s">
        <v>73</v>
      </c>
      <c r="F19" s="44" t="s">
        <v>98</v>
      </c>
      <c r="G19" s="44" t="s">
        <v>99</v>
      </c>
      <c r="H19" s="44" t="str">
        <f>VLOOKUP(G19,'Aspectos Ambientales '!$B$4:$C$61,2,FALSE)</f>
        <v>Impresión</v>
      </c>
      <c r="I19" s="44" t="s">
        <v>76</v>
      </c>
      <c r="J19" s="44" t="s">
        <v>77</v>
      </c>
      <c r="K19" s="44" t="str">
        <f>VLOOKUP(J19,'IA-CO'!$G$4:$H$25,2,FALSE)</f>
        <v>Disminución de la vida útil de las celdas de seguridad.</v>
      </c>
      <c r="L19" s="48">
        <v>3</v>
      </c>
      <c r="M19" s="48">
        <v>9</v>
      </c>
      <c r="N19" s="48">
        <v>2</v>
      </c>
      <c r="O19" s="48">
        <v>2</v>
      </c>
      <c r="P19" s="49">
        <f t="shared" si="0"/>
        <v>13</v>
      </c>
      <c r="Q19" s="49">
        <f t="shared" si="1"/>
        <v>39</v>
      </c>
      <c r="R19" s="48" t="str">
        <f t="shared" si="2"/>
        <v>BAJO</v>
      </c>
      <c r="S19" s="48"/>
      <c r="T19" s="48"/>
      <c r="U19" s="48"/>
      <c r="V19" s="48"/>
      <c r="W19" s="48"/>
      <c r="X19" s="48"/>
      <c r="Y19" s="48"/>
      <c r="Z19" s="48"/>
      <c r="AA19" s="48"/>
      <c r="AB19" s="44"/>
      <c r="AC19" s="44"/>
      <c r="AD19" s="44"/>
    </row>
    <row r="20" spans="1:30" s="46" customFormat="1" ht="134.25" customHeight="1">
      <c r="A20" s="47" t="s">
        <v>201</v>
      </c>
      <c r="B20" s="47" t="s">
        <v>202</v>
      </c>
      <c r="C20" s="43" t="s">
        <v>203</v>
      </c>
      <c r="D20" s="44" t="s">
        <v>100</v>
      </c>
      <c r="E20" s="44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48">
        <v>2</v>
      </c>
      <c r="M20" s="48">
        <v>9</v>
      </c>
      <c r="N20" s="48">
        <v>2</v>
      </c>
      <c r="O20" s="48">
        <v>2</v>
      </c>
      <c r="P20" s="49">
        <f t="shared" si="0"/>
        <v>13</v>
      </c>
      <c r="Q20" s="49">
        <f t="shared" si="1"/>
        <v>26</v>
      </c>
      <c r="R20" s="48" t="str">
        <f t="shared" si="2"/>
        <v>MINIMO</v>
      </c>
      <c r="S20" s="48"/>
      <c r="T20" s="48"/>
      <c r="U20" s="48"/>
      <c r="V20" s="48"/>
      <c r="W20" s="48"/>
      <c r="X20" s="48"/>
      <c r="Y20" s="48"/>
      <c r="Z20" s="48"/>
      <c r="AA20" s="48"/>
      <c r="AB20" s="44"/>
      <c r="AC20" s="44"/>
      <c r="AD20" s="44"/>
    </row>
    <row r="21" spans="1:30" s="36" customFormat="1" ht="111.75" customHeight="1">
      <c r="A21" s="47" t="s">
        <v>201</v>
      </c>
      <c r="B21" s="47" t="s">
        <v>204</v>
      </c>
      <c r="C21" s="52" t="s">
        <v>205</v>
      </c>
      <c r="D21" s="44" t="s">
        <v>54</v>
      </c>
      <c r="E21" s="44" t="s">
        <v>73</v>
      </c>
      <c r="F21" s="53" t="s">
        <v>74</v>
      </c>
      <c r="G21" s="44" t="s">
        <v>75</v>
      </c>
      <c r="H21" s="44" t="str">
        <f>VLOOKUP(G21,'Aspectos Ambientales '!$B$4:$C$61,2,FALSE)</f>
        <v>Actividades de oficina u  operativa con referencia a acto administrativo</v>
      </c>
      <c r="I21" s="44" t="s">
        <v>76</v>
      </c>
      <c r="J21" s="44" t="s">
        <v>77</v>
      </c>
      <c r="K21" s="44" t="str">
        <f>VLOOKUP(J21,'IA-CO'!$G$4:$H$25,2,FALSE)</f>
        <v>Disminución de la vida útil de las celdas de seguridad.</v>
      </c>
      <c r="L21" s="48">
        <v>3</v>
      </c>
      <c r="M21" s="48">
        <v>9</v>
      </c>
      <c r="N21" s="48">
        <v>2</v>
      </c>
      <c r="O21" s="48">
        <v>2</v>
      </c>
      <c r="P21" s="49">
        <f t="shared" ref="P21:P24" si="4">SUM(M21:O21)</f>
        <v>13</v>
      </c>
      <c r="Q21" s="49">
        <f t="shared" ref="Q21:Q24" si="5">P21*L21</f>
        <v>39</v>
      </c>
      <c r="R21" s="48" t="str">
        <f t="shared" ref="R21:R24" si="6">IF(AND(Q21&lt;=26),"MINIMO",IF(AND(Q21&gt;=27,Q21&lt;=51),"BAJO",IF(AND(Q21&gt;=52,Q21&lt;=59),"MODERADO",IF(AND(Q21&gt;=60,Q21&lt;=109),"ALTO",IF(AND(Q21&gt;=110,Q21&lt;=160),"EXTREMO",IF(Q21&lt;=0,"FALTAN DATOS"))))))</f>
        <v>BAJO</v>
      </c>
      <c r="S21" s="48"/>
      <c r="T21" s="48"/>
      <c r="U21" s="48"/>
      <c r="V21" s="48"/>
      <c r="W21" s="48"/>
      <c r="X21" s="48"/>
      <c r="Y21" s="48"/>
      <c r="Z21" s="48"/>
      <c r="AA21" s="48"/>
      <c r="AB21" s="44"/>
      <c r="AC21" s="44"/>
      <c r="AD21" s="44"/>
    </row>
    <row r="22" spans="1:30" s="36" customFormat="1" ht="111.75" customHeight="1">
      <c r="A22" s="47" t="s">
        <v>201</v>
      </c>
      <c r="B22" s="47" t="s">
        <v>204</v>
      </c>
      <c r="C22" s="52" t="s">
        <v>205</v>
      </c>
      <c r="D22" s="94" t="s">
        <v>103</v>
      </c>
      <c r="E22" s="44" t="s">
        <v>73</v>
      </c>
      <c r="F22" s="53" t="s">
        <v>67</v>
      </c>
      <c r="G22" s="44" t="s">
        <v>68</v>
      </c>
      <c r="H22" s="44" t="str">
        <f>VLOOKUP(G22,'Aspectos Ambientales '!$B$4:$C$61,2,FALSE)</f>
        <v xml:space="preserve">Fuentes móviles vehiculares, plantas eléctricas </v>
      </c>
      <c r="I22" s="44" t="s">
        <v>69</v>
      </c>
      <c r="J22" s="44" t="s">
        <v>70</v>
      </c>
      <c r="K22" s="44" t="str">
        <f>VLOOKUP(J22,'IA-CO'!$G$4:$H$25,2,FALSE)</f>
        <v>Cambios en la calidad del aire, deterioro de la capa de ozono</v>
      </c>
      <c r="L22" s="48">
        <v>3</v>
      </c>
      <c r="M22" s="48">
        <v>9</v>
      </c>
      <c r="N22" s="48">
        <v>2</v>
      </c>
      <c r="O22" s="48">
        <v>2</v>
      </c>
      <c r="P22" s="49">
        <f t="shared" si="4"/>
        <v>13</v>
      </c>
      <c r="Q22" s="49">
        <f t="shared" si="5"/>
        <v>39</v>
      </c>
      <c r="R22" s="48" t="str">
        <f t="shared" si="6"/>
        <v>BAJO</v>
      </c>
      <c r="S22" s="48"/>
      <c r="T22" s="48"/>
      <c r="U22" s="48"/>
      <c r="V22" s="48"/>
      <c r="W22" s="48"/>
      <c r="X22" s="48"/>
      <c r="Y22" s="48"/>
      <c r="Z22" s="48"/>
      <c r="AA22" s="48"/>
      <c r="AB22" s="44"/>
      <c r="AC22" s="44"/>
      <c r="AD22" s="44"/>
    </row>
    <row r="23" spans="1:30" s="36" customFormat="1" ht="111.75" customHeight="1">
      <c r="A23" s="47" t="s">
        <v>201</v>
      </c>
      <c r="B23" s="47" t="s">
        <v>204</v>
      </c>
      <c r="C23" s="52" t="s">
        <v>205</v>
      </c>
      <c r="D23" s="44" t="s">
        <v>54</v>
      </c>
      <c r="E23" s="44" t="s">
        <v>73</v>
      </c>
      <c r="F23" s="53" t="s">
        <v>98</v>
      </c>
      <c r="G23" s="44" t="s">
        <v>99</v>
      </c>
      <c r="H23" s="44" t="str">
        <f>VLOOKUP(G23,'Aspectos Ambientales '!$B$4:$C$61,2,FALSE)</f>
        <v>Impresión</v>
      </c>
      <c r="I23" s="44" t="s">
        <v>76</v>
      </c>
      <c r="J23" s="44" t="s">
        <v>91</v>
      </c>
      <c r="K23" s="44" t="str">
        <f>VLOOKUP(J23,'IA-CO'!$G$4:$H$25,2,FALSE)</f>
        <v xml:space="preserve">Disminución de la vida útil del relleno sanitario </v>
      </c>
      <c r="L23" s="48">
        <v>3</v>
      </c>
      <c r="M23" s="48">
        <v>9</v>
      </c>
      <c r="N23" s="48">
        <v>2</v>
      </c>
      <c r="O23" s="48">
        <v>2</v>
      </c>
      <c r="P23" s="49">
        <f t="shared" si="4"/>
        <v>13</v>
      </c>
      <c r="Q23" s="49">
        <f t="shared" si="5"/>
        <v>39</v>
      </c>
      <c r="R23" s="48" t="str">
        <f t="shared" si="6"/>
        <v>BAJO</v>
      </c>
      <c r="S23" s="48"/>
      <c r="T23" s="48"/>
      <c r="U23" s="48"/>
      <c r="V23" s="48"/>
      <c r="W23" s="48"/>
      <c r="X23" s="48"/>
      <c r="Y23" s="48"/>
      <c r="Z23" s="48"/>
      <c r="AA23" s="48"/>
      <c r="AB23" s="44"/>
      <c r="AC23" s="44"/>
      <c r="AD23" s="44"/>
    </row>
    <row r="24" spans="1:30" s="36" customFormat="1" ht="131.25" customHeight="1">
      <c r="A24" s="47" t="s">
        <v>201</v>
      </c>
      <c r="B24" s="47" t="s">
        <v>204</v>
      </c>
      <c r="C24" s="52" t="s">
        <v>205</v>
      </c>
      <c r="D24" s="44" t="s">
        <v>54</v>
      </c>
      <c r="E24" s="44" t="s">
        <v>73</v>
      </c>
      <c r="F24" s="53" t="s">
        <v>80</v>
      </c>
      <c r="G24" s="44" t="s">
        <v>206</v>
      </c>
      <c r="H24" s="44" t="str">
        <f>VLOOKUP(G24,'Aspectos Ambientales '!$B$4:$C$61,2,FALSE)</f>
        <v>Proceso de facturación</v>
      </c>
      <c r="I24" s="44" t="s">
        <v>58</v>
      </c>
      <c r="J24" s="44" t="s">
        <v>70</v>
      </c>
      <c r="K24" s="44" t="str">
        <f>VLOOKUP(J24,'IA-CO'!$G$4:$H$25,2,FALSE)</f>
        <v>Cambios en la calidad del aire, deterioro de la capa de ozono</v>
      </c>
      <c r="L24" s="48">
        <v>4</v>
      </c>
      <c r="M24" s="48">
        <v>16</v>
      </c>
      <c r="N24" s="48">
        <v>2</v>
      </c>
      <c r="O24" s="48">
        <v>2</v>
      </c>
      <c r="P24" s="49">
        <f t="shared" si="4"/>
        <v>20</v>
      </c>
      <c r="Q24" s="49">
        <f t="shared" si="5"/>
        <v>80</v>
      </c>
      <c r="R24" s="48" t="str">
        <f t="shared" si="6"/>
        <v>ALTO</v>
      </c>
      <c r="S24" s="48"/>
      <c r="T24" s="48" t="s">
        <v>60</v>
      </c>
      <c r="U24" s="48" t="s">
        <v>60</v>
      </c>
      <c r="V24" s="48" t="s">
        <v>60</v>
      </c>
      <c r="W24" s="48"/>
      <c r="X24" s="48" t="s">
        <v>108</v>
      </c>
      <c r="Y24" s="48" t="s">
        <v>121</v>
      </c>
      <c r="Z24" s="48" t="s">
        <v>122</v>
      </c>
      <c r="AA24" s="48">
        <v>1</v>
      </c>
      <c r="AB24" s="44" t="str">
        <f t="shared" ref="AB24" si="7">IF(AND(AA24&lt;=1),"Aceptable",IF(AND(AA24&lt;=2),"Tolerable",IF(AND(AA24&lt;=3),"Inaceptable",IF(AA24&lt;=0,"FALTAN DATOS"))))</f>
        <v>Aceptable</v>
      </c>
      <c r="AC24" s="44"/>
      <c r="AD24" s="44"/>
    </row>
    <row r="25" spans="1:30" ht="158.25" customHeight="1">
      <c r="A25" s="47" t="s">
        <v>201</v>
      </c>
      <c r="B25" s="47" t="s">
        <v>207</v>
      </c>
      <c r="C25" s="52" t="s">
        <v>208</v>
      </c>
      <c r="D25" s="94" t="s">
        <v>103</v>
      </c>
      <c r="E25" s="44" t="s">
        <v>73</v>
      </c>
      <c r="F25" s="53" t="s">
        <v>67</v>
      </c>
      <c r="G25" s="44" t="s">
        <v>68</v>
      </c>
      <c r="H25" s="44" t="str">
        <f>VLOOKUP(G25,'Aspectos Ambientales '!$B$4:$C$61,2,FALSE)</f>
        <v xml:space="preserve">Fuentes móviles vehiculares, plantas eléctricas </v>
      </c>
      <c r="I25" s="44" t="s">
        <v>69</v>
      </c>
      <c r="J25" s="44" t="s">
        <v>70</v>
      </c>
      <c r="K25" s="44" t="str">
        <f>VLOOKUP(J25,'IA-CO'!$G$4:$H$25,2,FALSE)</f>
        <v>Cambios en la calidad del aire, deterioro de la capa de ozono</v>
      </c>
      <c r="L25" s="48">
        <v>3</v>
      </c>
      <c r="M25" s="48">
        <v>9</v>
      </c>
      <c r="N25" s="48">
        <v>2</v>
      </c>
      <c r="O25" s="48">
        <v>2</v>
      </c>
      <c r="P25" s="49">
        <f t="shared" ref="P25" si="8">SUM(M25:O25)</f>
        <v>13</v>
      </c>
      <c r="Q25" s="49">
        <f t="shared" ref="Q25" si="9">P25*L25</f>
        <v>39</v>
      </c>
      <c r="R25" s="48" t="str">
        <f t="shared" ref="R25" si="10">IF(AND(Q25&lt;=26),"MINIMO",IF(AND(Q25&gt;=27,Q25&lt;=51),"BAJO",IF(AND(Q25&gt;=52,Q25&lt;=59),"MODERADO",IF(AND(Q25&gt;=60,Q25&lt;=109),"ALTO",IF(AND(Q25&gt;=110,Q25&lt;=160),"EXTREMO",IF(Q25&lt;=0,"FALTAN DATOS"))))))</f>
        <v>BAJO</v>
      </c>
      <c r="S25" s="48"/>
      <c r="T25" s="48"/>
      <c r="U25" s="48"/>
      <c r="V25" s="48"/>
      <c r="W25" s="48"/>
      <c r="X25" s="48"/>
      <c r="Y25" s="48"/>
      <c r="Z25" s="48"/>
      <c r="AA25" s="48"/>
      <c r="AB25" s="44"/>
      <c r="AC25" s="44"/>
      <c r="AD25" s="44"/>
    </row>
    <row r="26" spans="1:30" ht="162.75" customHeight="1">
      <c r="A26" s="47" t="s">
        <v>201</v>
      </c>
      <c r="B26" s="47" t="s">
        <v>207</v>
      </c>
      <c r="C26" s="52" t="s">
        <v>208</v>
      </c>
      <c r="D26" s="44" t="s">
        <v>54</v>
      </c>
      <c r="E26" s="44" t="s">
        <v>73</v>
      </c>
      <c r="F26" s="53" t="s">
        <v>98</v>
      </c>
      <c r="G26" s="44" t="s">
        <v>163</v>
      </c>
      <c r="H26" s="44" t="str">
        <f>VLOOKUP(G26,'Aspectos Ambientales '!$B$4:$C$61,2,FALSE)</f>
        <v>Chatarra   de transformadores, condensadores y  varios herrajes.</v>
      </c>
      <c r="I26" s="44" t="s">
        <v>76</v>
      </c>
      <c r="J26" s="44" t="s">
        <v>77</v>
      </c>
      <c r="K26" s="44" t="str">
        <f>VLOOKUP(J26,'IA-CO'!$G$4:$H$25,2,FALSE)</f>
        <v>Disminución de la vida útil de las celdas de seguridad.</v>
      </c>
      <c r="L26" s="48">
        <v>4</v>
      </c>
      <c r="M26" s="48">
        <v>9</v>
      </c>
      <c r="N26" s="48">
        <v>2</v>
      </c>
      <c r="O26" s="48">
        <v>2</v>
      </c>
      <c r="P26" s="49">
        <f t="shared" ref="P26:P27" si="11">SUM(M26:O26)</f>
        <v>13</v>
      </c>
      <c r="Q26" s="49">
        <f t="shared" ref="Q26:Q27" si="12">P26*L26</f>
        <v>52</v>
      </c>
      <c r="R26" s="48" t="str">
        <f t="shared" ref="R26:R27" si="13">IF(AND(Q26&lt;=26),"MINIMO",IF(AND(Q26&gt;=27,Q26&lt;=51),"BAJO",IF(AND(Q26&gt;=52,Q26&lt;=59),"MODERADO",IF(AND(Q26&gt;=60,Q26&lt;=109),"ALTO",IF(AND(Q26&gt;=110,Q26&lt;=160),"EXTREMO",IF(Q26&lt;=0,"FALTAN DATOS"))))))</f>
        <v>MODERADO</v>
      </c>
      <c r="S26" s="48"/>
      <c r="T26" s="48" t="s">
        <v>108</v>
      </c>
      <c r="U26" s="48" t="s">
        <v>108</v>
      </c>
      <c r="V26" s="48" t="s">
        <v>108</v>
      </c>
      <c r="W26" s="48"/>
      <c r="X26" s="48" t="s">
        <v>108</v>
      </c>
      <c r="Y26" s="48" t="s">
        <v>78</v>
      </c>
      <c r="Z26" s="48" t="s">
        <v>79</v>
      </c>
      <c r="AA26" s="48">
        <v>1</v>
      </c>
      <c r="AB26" s="44" t="str">
        <f t="shared" ref="AB26:AB28" si="14">IF(AND(AA26&lt;=1),"Aceptable",IF(AND(AA26&lt;=2),"Tolerable",IF(AND(AA26&lt;=3),"Inaceptable",IF(AA26&lt;=0,"FALTAN DATOS"))))</f>
        <v>Aceptable</v>
      </c>
      <c r="AC26" s="44"/>
      <c r="AD26" s="44"/>
    </row>
    <row r="27" spans="1:30" ht="147.75" customHeight="1">
      <c r="A27" s="47" t="s">
        <v>201</v>
      </c>
      <c r="B27" s="47" t="s">
        <v>207</v>
      </c>
      <c r="C27" s="52" t="s">
        <v>208</v>
      </c>
      <c r="D27" s="44" t="s">
        <v>54</v>
      </c>
      <c r="E27" s="44" t="s">
        <v>73</v>
      </c>
      <c r="F27" s="53" t="s">
        <v>85</v>
      </c>
      <c r="G27" s="44" t="s">
        <v>209</v>
      </c>
      <c r="H27" s="44" t="str">
        <f>VLOOKUP(G27,'Aspectos Ambientales '!$B$4:$C$61,2,FALSE)</f>
        <v xml:space="preserve">Residuos generados en la bodega de almacenamiento de productos </v>
      </c>
      <c r="I27" s="44" t="s">
        <v>87</v>
      </c>
      <c r="J27" s="44" t="s">
        <v>88</v>
      </c>
      <c r="K27" s="44" t="str">
        <f>VLOOKUP(J27,'IA-CO'!$G$4:$H$25,2,FALSE)</f>
        <v>Aumento de la vida útil de las celdas de seguridad.</v>
      </c>
      <c r="L27" s="48">
        <v>4</v>
      </c>
      <c r="M27" s="48">
        <v>9</v>
      </c>
      <c r="N27" s="48">
        <v>2</v>
      </c>
      <c r="O27" s="48">
        <v>2</v>
      </c>
      <c r="P27" s="49">
        <f t="shared" si="11"/>
        <v>13</v>
      </c>
      <c r="Q27" s="49">
        <f t="shared" si="12"/>
        <v>52</v>
      </c>
      <c r="R27" s="48" t="str">
        <f t="shared" si="13"/>
        <v>MODERADO</v>
      </c>
      <c r="S27" s="48"/>
      <c r="T27" s="48" t="s">
        <v>108</v>
      </c>
      <c r="U27" s="48" t="s">
        <v>108</v>
      </c>
      <c r="V27" s="48" t="s">
        <v>108</v>
      </c>
      <c r="W27" s="48"/>
      <c r="X27" s="48" t="s">
        <v>108</v>
      </c>
      <c r="Y27" s="48" t="s">
        <v>78</v>
      </c>
      <c r="Z27" s="48" t="s">
        <v>79</v>
      </c>
      <c r="AA27" s="48">
        <v>1</v>
      </c>
      <c r="AB27" s="44" t="str">
        <f t="shared" si="14"/>
        <v>Aceptable</v>
      </c>
      <c r="AC27" s="44"/>
      <c r="AD27" s="44"/>
    </row>
    <row r="28" spans="1:30" ht="173.25" customHeight="1">
      <c r="A28" s="47" t="s">
        <v>201</v>
      </c>
      <c r="B28" s="47" t="s">
        <v>207</v>
      </c>
      <c r="C28" s="52" t="s">
        <v>208</v>
      </c>
      <c r="D28" s="44" t="s">
        <v>54</v>
      </c>
      <c r="E28" s="44" t="s">
        <v>73</v>
      </c>
      <c r="F28" s="53" t="s">
        <v>85</v>
      </c>
      <c r="G28" s="44" t="s">
        <v>86</v>
      </c>
      <c r="H28" s="44" t="str">
        <f>VLOOKUP(G28,'Aspectos Ambientales '!$B$4:$C$61,2,FALSE)</f>
        <v xml:space="preserve">Residuos generados de centros de acopio, puntos ecológicos, etc. </v>
      </c>
      <c r="I28" s="44" t="s">
        <v>87</v>
      </c>
      <c r="J28" s="44" t="s">
        <v>88</v>
      </c>
      <c r="K28" s="44" t="str">
        <f>VLOOKUP(J28,'IA-CO'!$G$4:$H$25,2,FALSE)</f>
        <v>Aumento de la vida útil de las celdas de seguridad.</v>
      </c>
      <c r="L28" s="48">
        <v>4</v>
      </c>
      <c r="M28" s="48">
        <v>9</v>
      </c>
      <c r="N28" s="48">
        <v>2</v>
      </c>
      <c r="O28" s="48">
        <v>2</v>
      </c>
      <c r="P28" s="49">
        <f t="shared" ref="P28:P31" si="15">SUM(M28:O28)</f>
        <v>13</v>
      </c>
      <c r="Q28" s="49">
        <f t="shared" ref="Q28:Q31" si="16">P28*L28</f>
        <v>52</v>
      </c>
      <c r="R28" s="48" t="str">
        <f t="shared" ref="R28:R34" si="17">IF(AND(Q28&lt;=26),"MINIMO",IF(AND(Q28&gt;=27,Q28&lt;=51),"BAJO",IF(AND(Q28&gt;=52,Q28&lt;=59),"MODERADO",IF(AND(Q28&gt;=60,Q28&lt;=109),"ALTO",IF(AND(Q28&gt;=110,Q28&lt;=160),"EXTREMO",IF(Q28&lt;=0,"FALTAN DATOS"))))))</f>
        <v>MODERADO</v>
      </c>
      <c r="S28" s="48"/>
      <c r="T28" s="48" t="s">
        <v>108</v>
      </c>
      <c r="U28" s="48" t="s">
        <v>108</v>
      </c>
      <c r="V28" s="48" t="s">
        <v>108</v>
      </c>
      <c r="W28" s="48"/>
      <c r="X28" s="48" t="s">
        <v>108</v>
      </c>
      <c r="Y28" s="48" t="s">
        <v>78</v>
      </c>
      <c r="Z28" s="48" t="s">
        <v>79</v>
      </c>
      <c r="AA28" s="48">
        <v>1</v>
      </c>
      <c r="AB28" s="44" t="str">
        <f t="shared" si="14"/>
        <v>Aceptable</v>
      </c>
      <c r="AC28" s="44"/>
      <c r="AD28" s="44"/>
    </row>
    <row r="29" spans="1:30" ht="111.75" customHeight="1">
      <c r="A29" s="47" t="s">
        <v>201</v>
      </c>
      <c r="B29" s="47" t="s">
        <v>210</v>
      </c>
      <c r="C29" s="52" t="s">
        <v>211</v>
      </c>
      <c r="D29" s="44" t="s">
        <v>54</v>
      </c>
      <c r="E29" s="44" t="s">
        <v>73</v>
      </c>
      <c r="F29" s="53" t="s">
        <v>98</v>
      </c>
      <c r="G29" s="44" t="s">
        <v>99</v>
      </c>
      <c r="H29" s="44" t="str">
        <f>VLOOKUP(G29,'Aspectos Ambientales '!$B$4:$C$61,2,FALSE)</f>
        <v>Impresión</v>
      </c>
      <c r="I29" s="44" t="s">
        <v>76</v>
      </c>
      <c r="J29" s="44" t="s">
        <v>91</v>
      </c>
      <c r="K29" s="44" t="str">
        <f>VLOOKUP(J29,'IA-CO'!$G$4:$H$25,2,FALSE)</f>
        <v xml:space="preserve">Disminución de la vida útil del relleno sanitario </v>
      </c>
      <c r="L29" s="48">
        <v>3</v>
      </c>
      <c r="M29" s="48">
        <v>9</v>
      </c>
      <c r="N29" s="48">
        <v>2</v>
      </c>
      <c r="O29" s="48">
        <v>2</v>
      </c>
      <c r="P29" s="49">
        <f t="shared" si="15"/>
        <v>13</v>
      </c>
      <c r="Q29" s="49">
        <f t="shared" si="16"/>
        <v>39</v>
      </c>
      <c r="R29" s="48" t="str">
        <f t="shared" si="17"/>
        <v>BAJO</v>
      </c>
      <c r="S29" s="48"/>
      <c r="T29" s="48"/>
      <c r="U29" s="48"/>
      <c r="V29" s="48"/>
      <c r="W29" s="48"/>
      <c r="X29" s="48"/>
      <c r="Y29" s="48"/>
      <c r="Z29" s="48"/>
      <c r="AA29" s="48"/>
      <c r="AB29" s="44"/>
      <c r="AC29" s="44"/>
      <c r="AD29" s="44"/>
    </row>
    <row r="30" spans="1:30" ht="111.75" customHeight="1">
      <c r="A30" s="47" t="s">
        <v>201</v>
      </c>
      <c r="B30" s="47" t="s">
        <v>210</v>
      </c>
      <c r="C30" s="52" t="s">
        <v>211</v>
      </c>
      <c r="D30" s="44" t="s">
        <v>54</v>
      </c>
      <c r="E30" s="44" t="s">
        <v>73</v>
      </c>
      <c r="F30" s="53" t="s">
        <v>80</v>
      </c>
      <c r="G30" s="44" t="s">
        <v>206</v>
      </c>
      <c r="H30" s="44" t="str">
        <f>VLOOKUP(G30,'Aspectos Ambientales '!$B$4:$C$61,2,FALSE)</f>
        <v>Proceso de facturación</v>
      </c>
      <c r="I30" s="44" t="s">
        <v>58</v>
      </c>
      <c r="J30" s="44" t="s">
        <v>70</v>
      </c>
      <c r="K30" s="44" t="str">
        <f>VLOOKUP(J30,'IA-CO'!$G$4:$H$25,2,FALSE)</f>
        <v>Cambios en la calidad del aire, deterioro de la capa de ozono</v>
      </c>
      <c r="L30" s="48">
        <v>4</v>
      </c>
      <c r="M30" s="48">
        <v>16</v>
      </c>
      <c r="N30" s="48">
        <v>2</v>
      </c>
      <c r="O30" s="48">
        <v>2</v>
      </c>
      <c r="P30" s="49">
        <f t="shared" si="15"/>
        <v>20</v>
      </c>
      <c r="Q30" s="49">
        <f t="shared" si="16"/>
        <v>80</v>
      </c>
      <c r="R30" s="48" t="str">
        <f t="shared" si="17"/>
        <v>ALTO</v>
      </c>
      <c r="S30" s="48"/>
      <c r="T30" s="48" t="s">
        <v>60</v>
      </c>
      <c r="U30" s="48" t="s">
        <v>60</v>
      </c>
      <c r="V30" s="48" t="s">
        <v>60</v>
      </c>
      <c r="W30" s="48"/>
      <c r="X30" s="48" t="s">
        <v>108</v>
      </c>
      <c r="Y30" s="48" t="s">
        <v>121</v>
      </c>
      <c r="Z30" s="48" t="s">
        <v>122</v>
      </c>
      <c r="AA30" s="48">
        <v>1</v>
      </c>
      <c r="AB30" s="44" t="str">
        <f t="shared" ref="AB30" si="18">IF(AND(AA30&lt;=1),"Aceptable",IF(AND(AA30&lt;=2),"Tolerable",IF(AND(AA30&lt;=3),"Inaceptable",IF(AA30&lt;=0,"FALTAN DATOS"))))</f>
        <v>Aceptable</v>
      </c>
      <c r="AC30" s="44"/>
      <c r="AD30" s="44"/>
    </row>
    <row r="31" spans="1:30" ht="111.75" customHeight="1">
      <c r="A31" s="47" t="s">
        <v>201</v>
      </c>
      <c r="B31" s="47" t="s">
        <v>210</v>
      </c>
      <c r="C31" s="52" t="s">
        <v>211</v>
      </c>
      <c r="D31" s="44" t="s">
        <v>54</v>
      </c>
      <c r="E31" s="44" t="s">
        <v>73</v>
      </c>
      <c r="F31" s="53" t="s">
        <v>74</v>
      </c>
      <c r="G31" s="44" t="s">
        <v>75</v>
      </c>
      <c r="H31" s="44" t="str">
        <f>VLOOKUP(G31,'Aspectos Ambientales '!$B$4:$C$61,2,FALSE)</f>
        <v>Actividades de oficina u  operativa con referencia a acto administrativo</v>
      </c>
      <c r="I31" s="44" t="s">
        <v>76</v>
      </c>
      <c r="J31" s="44" t="s">
        <v>77</v>
      </c>
      <c r="K31" s="44" t="str">
        <f>VLOOKUP(J31,'IA-CO'!$G$4:$H$25,2,FALSE)</f>
        <v>Disminución de la vida útil de las celdas de seguridad.</v>
      </c>
      <c r="L31" s="48">
        <v>3</v>
      </c>
      <c r="M31" s="48">
        <v>9</v>
      </c>
      <c r="N31" s="48">
        <v>2</v>
      </c>
      <c r="O31" s="48">
        <v>2</v>
      </c>
      <c r="P31" s="49">
        <f t="shared" si="15"/>
        <v>13</v>
      </c>
      <c r="Q31" s="49">
        <f t="shared" si="16"/>
        <v>39</v>
      </c>
      <c r="R31" s="48" t="str">
        <f t="shared" si="17"/>
        <v>BAJO</v>
      </c>
      <c r="S31" s="48"/>
      <c r="T31" s="48"/>
      <c r="U31" s="48"/>
      <c r="V31" s="48"/>
      <c r="W31" s="48"/>
      <c r="X31" s="48"/>
      <c r="Y31" s="48"/>
      <c r="Z31" s="48"/>
      <c r="AA31" s="48"/>
      <c r="AB31" s="44"/>
      <c r="AC31" s="44"/>
      <c r="AD31" s="44"/>
    </row>
    <row r="32" spans="1:30" s="46" customFormat="1" ht="134.25" customHeight="1">
      <c r="A32" s="47" t="s">
        <v>201</v>
      </c>
      <c r="B32" s="47" t="s">
        <v>202</v>
      </c>
      <c r="C32" s="43" t="s">
        <v>203</v>
      </c>
      <c r="D32" s="57" t="s">
        <v>103</v>
      </c>
      <c r="E32" s="57" t="s">
        <v>73</v>
      </c>
      <c r="F32" s="57" t="s">
        <v>104</v>
      </c>
      <c r="G32" s="57" t="s">
        <v>105</v>
      </c>
      <c r="H32" s="57" t="str">
        <f>VLOOKUP(G32,'Aspectos Ambientales '!$B$4:$C$61,2,FALSE)</f>
        <v xml:space="preserve">Fallas en los activos, tableros de control, corto circuito, o daños en las subestaciones etc. </v>
      </c>
      <c r="I32" s="57" t="s">
        <v>106</v>
      </c>
      <c r="J32" s="57" t="s">
        <v>107</v>
      </c>
      <c r="K32" s="57" t="str">
        <f>VLOOKUP(J32,'IA-CO'!$G$4:$H$25,2,FALSE)</f>
        <v>Deterioro de la capa de ozono, afectación de la calidad del aire, contaminación agua ( subterráneas y superficiales),  capa de suelo, generación de residuos, cambio en la calidad del aire, etc.</v>
      </c>
      <c r="L32" s="58">
        <v>2</v>
      </c>
      <c r="M32" s="58">
        <v>25</v>
      </c>
      <c r="N32" s="58">
        <v>5</v>
      </c>
      <c r="O32" s="58">
        <v>5</v>
      </c>
      <c r="P32" s="59">
        <f>SUM(M32:O32)</f>
        <v>35</v>
      </c>
      <c r="Q32" s="59">
        <f>P32*L32</f>
        <v>70</v>
      </c>
      <c r="R32" s="58" t="str">
        <f t="shared" si="17"/>
        <v>ALTO</v>
      </c>
      <c r="S32" s="58"/>
      <c r="T32" s="58"/>
      <c r="U32" s="58"/>
      <c r="V32" s="58"/>
      <c r="W32" s="58"/>
      <c r="X32" s="58" t="s">
        <v>108</v>
      </c>
      <c r="Y32" s="58" t="s">
        <v>109</v>
      </c>
      <c r="Z32" s="58" t="s">
        <v>110</v>
      </c>
      <c r="AA32" s="58">
        <v>1</v>
      </c>
      <c r="AB32" s="57" t="str">
        <f t="shared" ref="AB32:AB34" si="19">IF(AND(AA32&lt;=1),"Aceptable",IF(AND(AA32&lt;=2),"Tolerable",IF(AND(AA32&lt;=3),"Inaceptable",IF(AA32&lt;=0,"FALTAN DATOS"))))</f>
        <v>Aceptable</v>
      </c>
      <c r="AC32" s="57"/>
      <c r="AD32" s="44"/>
    </row>
    <row r="33" spans="1:30" s="46" customFormat="1" ht="134.25" customHeight="1">
      <c r="A33" s="47" t="s">
        <v>201</v>
      </c>
      <c r="B33" s="47" t="s">
        <v>202</v>
      </c>
      <c r="C33" s="43" t="s">
        <v>203</v>
      </c>
      <c r="D33" s="57" t="s">
        <v>103</v>
      </c>
      <c r="E33" s="57" t="s">
        <v>73</v>
      </c>
      <c r="F33" s="57" t="s">
        <v>111</v>
      </c>
      <c r="G33" s="57" t="s">
        <v>112</v>
      </c>
      <c r="H33" s="57" t="str">
        <f>VLOOKUP(G33,'Aspectos Ambientales '!$B$4:$C$61,2,FALSE)</f>
        <v>Fuga,quiebre, o daño  de las tuberias de agua de las instalaciones de la compañía.</v>
      </c>
      <c r="I33" s="57" t="s">
        <v>106</v>
      </c>
      <c r="J33" s="57" t="s">
        <v>107</v>
      </c>
      <c r="K33" s="57" t="str">
        <f>VLOOKUP(J33,'IA-CO'!$G$4:$H$25,2,FALSE)</f>
        <v>Deterioro de la capa de ozono, afectación de la calidad del aire, contaminación agua ( subterráneas y superficiales),  capa de suelo, generación de residuos, cambio en la calidad del aire, etc.</v>
      </c>
      <c r="L33" s="58">
        <v>3</v>
      </c>
      <c r="M33" s="58">
        <v>9</v>
      </c>
      <c r="N33" s="58">
        <v>5</v>
      </c>
      <c r="O33" s="58">
        <v>3</v>
      </c>
      <c r="P33" s="59">
        <f t="shared" ref="P33:P34" si="20">SUM(M33:O33)</f>
        <v>17</v>
      </c>
      <c r="Q33" s="59">
        <f t="shared" ref="Q33:Q34" si="21">P33*L33</f>
        <v>51</v>
      </c>
      <c r="R33" s="58" t="str">
        <f t="shared" si="17"/>
        <v>BAJO</v>
      </c>
      <c r="S33" s="58"/>
      <c r="T33" s="58"/>
      <c r="U33" s="58"/>
      <c r="V33" s="58"/>
      <c r="W33" s="58"/>
      <c r="X33" s="58" t="s">
        <v>108</v>
      </c>
      <c r="Y33" s="58" t="s">
        <v>109</v>
      </c>
      <c r="Z33" s="58" t="s">
        <v>110</v>
      </c>
      <c r="AA33" s="58">
        <v>1</v>
      </c>
      <c r="AB33" s="57" t="str">
        <f t="shared" si="19"/>
        <v>Aceptable</v>
      </c>
      <c r="AC33" s="57"/>
      <c r="AD33" s="44"/>
    </row>
    <row r="34" spans="1:30" s="46" customFormat="1" ht="134.25" customHeight="1">
      <c r="A34" s="47" t="s">
        <v>201</v>
      </c>
      <c r="B34" s="47" t="s">
        <v>202</v>
      </c>
      <c r="C34" s="43" t="s">
        <v>203</v>
      </c>
      <c r="D34" s="57" t="s">
        <v>103</v>
      </c>
      <c r="E34" s="57" t="s">
        <v>73</v>
      </c>
      <c r="F34" s="57" t="s">
        <v>113</v>
      </c>
      <c r="G34" s="57" t="s">
        <v>114</v>
      </c>
      <c r="H34" s="57" t="str">
        <f>VLOOKUP(G34,'Aspectos Ambientales '!$B$4:$C$61,2,FALSE)</f>
        <v>Emergencias Ambientales  por origen natural.</v>
      </c>
      <c r="I34" s="57" t="s">
        <v>106</v>
      </c>
      <c r="J34" s="57" t="s">
        <v>107</v>
      </c>
      <c r="K34" s="57" t="str">
        <f>VLOOKUP(J34,'IA-CO'!$G$4:$H$25,2,FALSE)</f>
        <v>Deterioro de la capa de ozono, afectación de la calidad del aire, contaminación agua ( subterráneas y superficiales),  capa de suelo, generación de residuos, cambio en la calidad del aire, etc.</v>
      </c>
      <c r="L34" s="58">
        <v>2</v>
      </c>
      <c r="M34" s="58">
        <v>25</v>
      </c>
      <c r="N34" s="58">
        <v>5</v>
      </c>
      <c r="O34" s="58">
        <v>5</v>
      </c>
      <c r="P34" s="59">
        <f t="shared" si="20"/>
        <v>35</v>
      </c>
      <c r="Q34" s="59">
        <f t="shared" si="21"/>
        <v>70</v>
      </c>
      <c r="R34" s="58" t="str">
        <f t="shared" si="17"/>
        <v>ALTO</v>
      </c>
      <c r="S34" s="58"/>
      <c r="T34" s="58"/>
      <c r="U34" s="58"/>
      <c r="V34" s="58"/>
      <c r="W34" s="58"/>
      <c r="X34" s="58" t="s">
        <v>108</v>
      </c>
      <c r="Y34" s="58" t="s">
        <v>109</v>
      </c>
      <c r="Z34" s="58" t="s">
        <v>110</v>
      </c>
      <c r="AA34" s="58">
        <v>1</v>
      </c>
      <c r="AB34" s="57" t="str">
        <f t="shared" si="19"/>
        <v>Aceptable</v>
      </c>
      <c r="AC34" s="57"/>
      <c r="AD34" s="44"/>
    </row>
  </sheetData>
  <autoFilter ref="A8:AD34" xr:uid="{7E2794C8-6167-4314-BEA8-E42604C0A2E6}">
    <filterColumn colId="5" showButton="0"/>
    <filterColumn colId="6" showButton="0"/>
    <filterColumn colId="8" showButton="0"/>
    <filterColumn colId="9" showButton="0"/>
    <filterColumn colId="12" showButton="0"/>
    <filterColumn colId="13" showButton="0"/>
    <filterColumn colId="14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26">
    <mergeCell ref="Y8:Y9"/>
    <mergeCell ref="Z8:Z9"/>
    <mergeCell ref="AA8:AA9"/>
    <mergeCell ref="AB8:AB9"/>
    <mergeCell ref="AC8:AC9"/>
    <mergeCell ref="L8:L9"/>
    <mergeCell ref="M8:P8"/>
    <mergeCell ref="Q8:Q9"/>
    <mergeCell ref="R8:R9"/>
    <mergeCell ref="S8:X8"/>
    <mergeCell ref="F8:H8"/>
    <mergeCell ref="A1:B3"/>
    <mergeCell ref="C1:AD3"/>
    <mergeCell ref="D4:AD5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</mergeCells>
  <conditionalFormatting sqref="A7:B8">
    <cfRule type="cellIs" dxfId="822" priority="63" operator="equal">
      <formula>"INACEPTABLE"</formula>
    </cfRule>
    <cfRule type="cellIs" dxfId="821" priority="64" operator="equal">
      <formula>"TOLERABLE"</formula>
    </cfRule>
    <cfRule type="cellIs" dxfId="820" priority="65" operator="equal">
      <formula>"ACEPTABLE"</formula>
    </cfRule>
    <cfRule type="cellIs" dxfId="819" priority="66" stopIfTrue="1" operator="equal">
      <formula>"MINIMO"</formula>
    </cfRule>
    <cfRule type="cellIs" dxfId="818" priority="67" stopIfTrue="1" operator="equal">
      <formula>"BAJO"</formula>
    </cfRule>
    <cfRule type="cellIs" dxfId="817" priority="68" stopIfTrue="1" operator="equal">
      <formula>"MODERADO"</formula>
    </cfRule>
    <cfRule type="cellIs" dxfId="816" priority="69" stopIfTrue="1" operator="equal">
      <formula>"ALTO"</formula>
    </cfRule>
    <cfRule type="cellIs" dxfId="815" priority="70" stopIfTrue="1" operator="equal">
      <formula>"EXTREMO"</formula>
    </cfRule>
  </conditionalFormatting>
  <conditionalFormatting sqref="C8:E8">
    <cfRule type="cellIs" dxfId="814" priority="132" operator="equal">
      <formula>"INACEPTABLE"</formula>
    </cfRule>
    <cfRule type="cellIs" dxfId="813" priority="133" operator="equal">
      <formula>"TOLERABLE"</formula>
    </cfRule>
    <cfRule type="cellIs" dxfId="812" priority="134" operator="equal">
      <formula>"ACEPTABLE"</formula>
    </cfRule>
    <cfRule type="cellIs" dxfId="811" priority="135" stopIfTrue="1" operator="equal">
      <formula>"MINIMO"</formula>
    </cfRule>
    <cfRule type="cellIs" dxfId="810" priority="136" stopIfTrue="1" operator="equal">
      <formula>"BAJO"</formula>
    </cfRule>
    <cfRule type="cellIs" dxfId="809" priority="137" stopIfTrue="1" operator="equal">
      <formula>"MODERADO"</formula>
    </cfRule>
    <cfRule type="cellIs" dxfId="808" priority="138" stopIfTrue="1" operator="equal">
      <formula>"ALTO"</formula>
    </cfRule>
    <cfRule type="cellIs" dxfId="807" priority="139" stopIfTrue="1" operator="equal">
      <formula>"EXTREMO"</formula>
    </cfRule>
  </conditionalFormatting>
  <conditionalFormatting sqref="F8:F9">
    <cfRule type="cellIs" dxfId="806" priority="100" operator="equal">
      <formula>"INACEPTABLE"</formula>
    </cfRule>
    <cfRule type="cellIs" dxfId="805" priority="101" operator="equal">
      <formula>"TOLERABLE"</formula>
    </cfRule>
    <cfRule type="cellIs" dxfId="804" priority="102" operator="equal">
      <formula>"ACEPTABLE"</formula>
    </cfRule>
    <cfRule type="cellIs" dxfId="803" priority="103" stopIfTrue="1" operator="equal">
      <formula>"MINIMO"</formula>
    </cfRule>
    <cfRule type="cellIs" dxfId="802" priority="104" stopIfTrue="1" operator="equal">
      <formula>"BAJO"</formula>
    </cfRule>
    <cfRule type="cellIs" dxfId="801" priority="105" stopIfTrue="1" operator="equal">
      <formula>"MODERADO"</formula>
    </cfRule>
    <cfRule type="cellIs" dxfId="800" priority="106" stopIfTrue="1" operator="equal">
      <formula>"ALTO"</formula>
    </cfRule>
    <cfRule type="cellIs" dxfId="799" priority="107" stopIfTrue="1" operator="equal">
      <formula>"EXTREMO"</formula>
    </cfRule>
  </conditionalFormatting>
  <conditionalFormatting sqref="G9:K9">
    <cfRule type="cellIs" dxfId="798" priority="92" operator="equal">
      <formula>"INACEPTABLE"</formula>
    </cfRule>
    <cfRule type="cellIs" dxfId="797" priority="93" operator="equal">
      <formula>"TOLERABLE"</formula>
    </cfRule>
    <cfRule type="cellIs" dxfId="796" priority="94" operator="equal">
      <formula>"ACEPTABLE"</formula>
    </cfRule>
    <cfRule type="cellIs" dxfId="795" priority="95" stopIfTrue="1" operator="equal">
      <formula>"MINIMO"</formula>
    </cfRule>
    <cfRule type="cellIs" dxfId="794" priority="96" stopIfTrue="1" operator="equal">
      <formula>"BAJO"</formula>
    </cfRule>
    <cfRule type="cellIs" dxfId="793" priority="97" stopIfTrue="1" operator="equal">
      <formula>"MODERADO"</formula>
    </cfRule>
    <cfRule type="cellIs" dxfId="792" priority="98" stopIfTrue="1" operator="equal">
      <formula>"ALTO"</formula>
    </cfRule>
    <cfRule type="cellIs" dxfId="791" priority="99" stopIfTrue="1" operator="equal">
      <formula>"EXTREMO"</formula>
    </cfRule>
  </conditionalFormatting>
  <conditionalFormatting sqref="I8">
    <cfRule type="cellIs" dxfId="790" priority="84" operator="equal">
      <formula>"INACEPTABLE"</formula>
    </cfRule>
    <cfRule type="cellIs" dxfId="789" priority="85" operator="equal">
      <formula>"TOLERABLE"</formula>
    </cfRule>
    <cfRule type="cellIs" dxfId="788" priority="86" operator="equal">
      <formula>"ACEPTABLE"</formula>
    </cfRule>
    <cfRule type="cellIs" dxfId="787" priority="87" stopIfTrue="1" operator="equal">
      <formula>"MINIMO"</formula>
    </cfRule>
    <cfRule type="cellIs" dxfId="786" priority="88" stopIfTrue="1" operator="equal">
      <formula>"BAJO"</formula>
    </cfRule>
    <cfRule type="cellIs" dxfId="785" priority="89" stopIfTrue="1" operator="equal">
      <formula>"MODERADO"</formula>
    </cfRule>
    <cfRule type="cellIs" dxfId="784" priority="90" stopIfTrue="1" operator="equal">
      <formula>"ALTO"</formula>
    </cfRule>
    <cfRule type="cellIs" dxfId="783" priority="91" stopIfTrue="1" operator="equal">
      <formula>"EXTREMO"</formula>
    </cfRule>
  </conditionalFormatting>
  <conditionalFormatting sqref="L7">
    <cfRule type="cellIs" dxfId="782" priority="116" operator="equal">
      <formula>"INACEPTABLE"</formula>
    </cfRule>
    <cfRule type="cellIs" dxfId="781" priority="117" operator="equal">
      <formula>"TOLERABLE"</formula>
    </cfRule>
    <cfRule type="cellIs" dxfId="780" priority="118" operator="equal">
      <formula>"ACEPTABLE"</formula>
    </cfRule>
    <cfRule type="cellIs" dxfId="779" priority="119" stopIfTrue="1" operator="equal">
      <formula>"MINIMO"</formula>
    </cfRule>
    <cfRule type="cellIs" dxfId="778" priority="120" stopIfTrue="1" operator="equal">
      <formula>"BAJO"</formula>
    </cfRule>
    <cfRule type="cellIs" dxfId="777" priority="121" stopIfTrue="1" operator="equal">
      <formula>"MODERADO"</formula>
    </cfRule>
    <cfRule type="cellIs" dxfId="776" priority="122" stopIfTrue="1" operator="equal">
      <formula>"ALTO"</formula>
    </cfRule>
    <cfRule type="cellIs" dxfId="775" priority="123" stopIfTrue="1" operator="equal">
      <formula>"EXTREMO"</formula>
    </cfRule>
  </conditionalFormatting>
  <conditionalFormatting sqref="L8:M8 Y8:AD8">
    <cfRule type="cellIs" dxfId="774" priority="164" operator="equal">
      <formula>"INACEPTABLE"</formula>
    </cfRule>
    <cfRule type="cellIs" dxfId="773" priority="165" operator="equal">
      <formula>"TOLERABLE"</formula>
    </cfRule>
    <cfRule type="cellIs" dxfId="772" priority="166" operator="equal">
      <formula>"ACEPTABLE"</formula>
    </cfRule>
    <cfRule type="cellIs" dxfId="771" priority="167" stopIfTrue="1" operator="equal">
      <formula>"MINIMO"</formula>
    </cfRule>
    <cfRule type="cellIs" dxfId="770" priority="168" stopIfTrue="1" operator="equal">
      <formula>"BAJO"</formula>
    </cfRule>
    <cfRule type="cellIs" dxfId="769" priority="169" stopIfTrue="1" operator="equal">
      <formula>"MODERADO"</formula>
    </cfRule>
    <cfRule type="cellIs" dxfId="768" priority="170" stopIfTrue="1" operator="equal">
      <formula>"ALTO"</formula>
    </cfRule>
    <cfRule type="cellIs" dxfId="767" priority="171" stopIfTrue="1" operator="equal">
      <formula>"EXTREMO"</formula>
    </cfRule>
  </conditionalFormatting>
  <conditionalFormatting sqref="M9:P9">
    <cfRule type="cellIs" dxfId="766" priority="140" operator="equal">
      <formula>"INACEPTABLE"</formula>
    </cfRule>
    <cfRule type="cellIs" dxfId="765" priority="141" operator="equal">
      <formula>"TOLERABLE"</formula>
    </cfRule>
    <cfRule type="cellIs" dxfId="764" priority="142" operator="equal">
      <formula>"ACEPTABLE"</formula>
    </cfRule>
    <cfRule type="cellIs" dxfId="763" priority="143" stopIfTrue="1" operator="equal">
      <formula>"MINIMO"</formula>
    </cfRule>
    <cfRule type="cellIs" dxfId="762" priority="144" stopIfTrue="1" operator="equal">
      <formula>"BAJO"</formula>
    </cfRule>
    <cfRule type="cellIs" dxfId="761" priority="145" stopIfTrue="1" operator="equal">
      <formula>"MODERADO"</formula>
    </cfRule>
    <cfRule type="cellIs" dxfId="760" priority="146" stopIfTrue="1" operator="equal">
      <formula>"ALTO"</formula>
    </cfRule>
    <cfRule type="cellIs" dxfId="759" priority="147" stopIfTrue="1" operator="equal">
      <formula>"EXTREMO"</formula>
    </cfRule>
  </conditionalFormatting>
  <conditionalFormatting sqref="Q8:S8">
    <cfRule type="cellIs" dxfId="758" priority="156" operator="equal">
      <formula>"INACEPTABLE"</formula>
    </cfRule>
    <cfRule type="cellIs" dxfId="757" priority="157" operator="equal">
      <formula>"TOLERABLE"</formula>
    </cfRule>
    <cfRule type="cellIs" dxfId="756" priority="158" operator="equal">
      <formula>"ACEPTABLE"</formula>
    </cfRule>
    <cfRule type="cellIs" dxfId="755" priority="159" stopIfTrue="1" operator="equal">
      <formula>"MINIMO"</formula>
    </cfRule>
    <cfRule type="cellIs" dxfId="754" priority="160" stopIfTrue="1" operator="equal">
      <formula>"BAJO"</formula>
    </cfRule>
    <cfRule type="cellIs" dxfId="753" priority="161" stopIfTrue="1" operator="equal">
      <formula>"MODERADO"</formula>
    </cfRule>
    <cfRule type="cellIs" dxfId="752" priority="162" stopIfTrue="1" operator="equal">
      <formula>"ALTO"</formula>
    </cfRule>
    <cfRule type="cellIs" dxfId="751" priority="163" stopIfTrue="1" operator="equal">
      <formula>"EXTREMO"</formula>
    </cfRule>
  </conditionalFormatting>
  <conditionalFormatting sqref="R10:R34">
    <cfRule type="containsText" dxfId="750" priority="9" operator="containsText" text="Moderado">
      <formula>NOT(ISERROR(SEARCH("Moderado",R10)))</formula>
    </cfRule>
    <cfRule type="containsText" dxfId="749" priority="10" operator="containsText" text="Extremo">
      <formula>NOT(ISERROR(SEARCH("Extremo",R10)))</formula>
    </cfRule>
    <cfRule type="containsText" dxfId="748" priority="11" operator="containsText" text="Alto">
      <formula>NOT(ISERROR(SEARCH("Alto",R10)))</formula>
    </cfRule>
    <cfRule type="containsText" dxfId="747" priority="12" operator="containsText" text="Bajo">
      <formula>NOT(ISERROR(SEARCH("Bajo",R10)))</formula>
    </cfRule>
    <cfRule type="containsText" dxfId="746" priority="13" operator="containsText" text="Minimo">
      <formula>NOT(ISERROR(SEARCH("Minimo",R10)))</formula>
    </cfRule>
  </conditionalFormatting>
  <conditionalFormatting sqref="S7">
    <cfRule type="cellIs" dxfId="745" priority="108" operator="equal">
      <formula>"INACEPTABLE"</formula>
    </cfRule>
    <cfRule type="cellIs" dxfId="744" priority="109" operator="equal">
      <formula>"TOLERABLE"</formula>
    </cfRule>
    <cfRule type="cellIs" dxfId="743" priority="110" operator="equal">
      <formula>"ACEPTABLE"</formula>
    </cfRule>
    <cfRule type="cellIs" dxfId="742" priority="111" stopIfTrue="1" operator="equal">
      <formula>"MINIMO"</formula>
    </cfRule>
    <cfRule type="cellIs" dxfId="741" priority="112" stopIfTrue="1" operator="equal">
      <formula>"BAJO"</formula>
    </cfRule>
    <cfRule type="cellIs" dxfId="740" priority="113" stopIfTrue="1" operator="equal">
      <formula>"MODERADO"</formula>
    </cfRule>
    <cfRule type="cellIs" dxfId="739" priority="114" stopIfTrue="1" operator="equal">
      <formula>"ALTO"</formula>
    </cfRule>
    <cfRule type="cellIs" dxfId="738" priority="115" stopIfTrue="1" operator="equal">
      <formula>"EXTREMO"</formula>
    </cfRule>
  </conditionalFormatting>
  <conditionalFormatting sqref="S9:X9">
    <cfRule type="cellIs" dxfId="737" priority="148" operator="equal">
      <formula>"INACEPTABLE"</formula>
    </cfRule>
    <cfRule type="cellIs" dxfId="736" priority="149" operator="equal">
      <formula>"TOLERABLE"</formula>
    </cfRule>
    <cfRule type="cellIs" dxfId="735" priority="150" operator="equal">
      <formula>"ACEPTABLE"</formula>
    </cfRule>
    <cfRule type="cellIs" dxfId="734" priority="151" stopIfTrue="1" operator="equal">
      <formula>"MINIMO"</formula>
    </cfRule>
    <cfRule type="cellIs" dxfId="733" priority="152" stopIfTrue="1" operator="equal">
      <formula>"BAJO"</formula>
    </cfRule>
    <cfRule type="cellIs" dxfId="732" priority="153" stopIfTrue="1" operator="equal">
      <formula>"MODERADO"</formula>
    </cfRule>
    <cfRule type="cellIs" dxfId="731" priority="154" stopIfTrue="1" operator="equal">
      <formula>"ALTO"</formula>
    </cfRule>
    <cfRule type="cellIs" dxfId="730" priority="155" stopIfTrue="1" operator="equal">
      <formula>"EXTREMO"</formula>
    </cfRule>
  </conditionalFormatting>
  <conditionalFormatting sqref="AB10:AB13">
    <cfRule type="containsText" dxfId="729" priority="72" operator="containsText" text="Inaceptable">
      <formula>NOT(ISERROR(SEARCH("Inaceptable",AB10)))</formula>
    </cfRule>
    <cfRule type="containsText" dxfId="728" priority="73" operator="containsText" text="Aceptable">
      <formula>NOT(ISERROR(SEARCH("Aceptable",AB10)))</formula>
    </cfRule>
    <cfRule type="cellIs" dxfId="727" priority="74" operator="lessThanOrEqual">
      <formula>1</formula>
    </cfRule>
    <cfRule type="containsText" dxfId="726" priority="75" operator="containsText" text="Aceptable">
      <formula>NOT(ISERROR(SEARCH("Aceptable",AB10)))</formula>
    </cfRule>
    <cfRule type="containsText" dxfId="725" priority="76" operator="containsText" text="Tolerable">
      <formula>NOT(ISERROR(SEARCH("Tolerable",AB10)))</formula>
    </cfRule>
    <cfRule type="containsText" dxfId="724" priority="78" operator="containsText" text="Inaceptable">
      <formula>NOT(ISERROR(SEARCH("Inaceptable",AB10)))</formula>
    </cfRule>
  </conditionalFormatting>
  <conditionalFormatting sqref="AB11:AB13">
    <cfRule type="containsText" dxfId="723" priority="71" operator="containsText" text="Tolerable">
      <formula>NOT(ISERROR(SEARCH("Tolerable",AB11)))</formula>
    </cfRule>
  </conditionalFormatting>
  <conditionalFormatting sqref="AB12">
    <cfRule type="containsText" dxfId="722" priority="77" operator="containsText" text="Aceptable">
      <formula>NOT(ISERROR(SEARCH("Aceptable",AB12)))</formula>
    </cfRule>
  </conditionalFormatting>
  <conditionalFormatting sqref="AB17:AB18">
    <cfRule type="containsText" dxfId="721" priority="56" operator="containsText" text="Tolerable">
      <formula>NOT(ISERROR(SEARCH("Tolerable",AB17)))</formula>
    </cfRule>
    <cfRule type="containsText" dxfId="720" priority="57" operator="containsText" text="Inaceptable">
      <formula>NOT(ISERROR(SEARCH("Inaceptable",AB17)))</formula>
    </cfRule>
    <cfRule type="containsText" dxfId="719" priority="58" operator="containsText" text="Aceptable">
      <formula>NOT(ISERROR(SEARCH("Aceptable",AB17)))</formula>
    </cfRule>
    <cfRule type="cellIs" dxfId="718" priority="59" operator="lessThanOrEqual">
      <formula>1</formula>
    </cfRule>
    <cfRule type="containsText" dxfId="717" priority="60" operator="containsText" text="Aceptable">
      <formula>NOT(ISERROR(SEARCH("Aceptable",AB17)))</formula>
    </cfRule>
    <cfRule type="containsText" dxfId="716" priority="61" operator="containsText" text="Tolerable">
      <formula>NOT(ISERROR(SEARCH("Tolerable",AB17)))</formula>
    </cfRule>
    <cfRule type="containsText" dxfId="715" priority="62" operator="containsText" text="Inaceptable">
      <formula>NOT(ISERROR(SEARCH("Inaceptable",AB17)))</formula>
    </cfRule>
  </conditionalFormatting>
  <conditionalFormatting sqref="AB24">
    <cfRule type="containsText" dxfId="714" priority="42" operator="containsText" text="Tolerable">
      <formula>NOT(ISERROR(SEARCH("Tolerable",AB24)))</formula>
    </cfRule>
    <cfRule type="containsText" dxfId="713" priority="43" operator="containsText" text="Inaceptable">
      <formula>NOT(ISERROR(SEARCH("Inaceptable",AB24)))</formula>
    </cfRule>
    <cfRule type="containsText" dxfId="712" priority="44" operator="containsText" text="Aceptable">
      <formula>NOT(ISERROR(SEARCH("Aceptable",AB24)))</formula>
    </cfRule>
    <cfRule type="cellIs" dxfId="711" priority="45" operator="lessThanOrEqual">
      <formula>1</formula>
    </cfRule>
    <cfRule type="containsText" dxfId="710" priority="46" operator="containsText" text="Aceptable">
      <formula>NOT(ISERROR(SEARCH("Aceptable",AB24)))</formula>
    </cfRule>
    <cfRule type="containsText" dxfId="709" priority="47" operator="containsText" text="Tolerable">
      <formula>NOT(ISERROR(SEARCH("Tolerable",AB24)))</formula>
    </cfRule>
    <cfRule type="containsText" dxfId="708" priority="48" operator="containsText" text="Inaceptable">
      <formula>NOT(ISERROR(SEARCH("Inaceptable",AB24)))</formula>
    </cfRule>
  </conditionalFormatting>
  <conditionalFormatting sqref="AB26:AB28">
    <cfRule type="containsText" dxfId="707" priority="21" operator="containsText" text="Tolerable">
      <formula>NOT(ISERROR(SEARCH("Tolerable",AB26)))</formula>
    </cfRule>
    <cfRule type="containsText" dxfId="706" priority="22" operator="containsText" text="Inaceptable">
      <formula>NOT(ISERROR(SEARCH("Inaceptable",AB26)))</formula>
    </cfRule>
    <cfRule type="containsText" dxfId="705" priority="23" operator="containsText" text="Aceptable">
      <formula>NOT(ISERROR(SEARCH("Aceptable",AB26)))</formula>
    </cfRule>
    <cfRule type="cellIs" dxfId="704" priority="24" operator="lessThanOrEqual">
      <formula>1</formula>
    </cfRule>
    <cfRule type="containsText" dxfId="703" priority="25" operator="containsText" text="Aceptable">
      <formula>NOT(ISERROR(SEARCH("Aceptable",AB26)))</formula>
    </cfRule>
    <cfRule type="containsText" dxfId="702" priority="26" operator="containsText" text="Tolerable">
      <formula>NOT(ISERROR(SEARCH("Tolerable",AB26)))</formula>
    </cfRule>
    <cfRule type="containsText" dxfId="701" priority="27" operator="containsText" text="Inaceptable">
      <formula>NOT(ISERROR(SEARCH("Inaceptable",AB26)))</formula>
    </cfRule>
  </conditionalFormatting>
  <conditionalFormatting sqref="AB30">
    <cfRule type="containsText" dxfId="700" priority="14" operator="containsText" text="Tolerable">
      <formula>NOT(ISERROR(SEARCH("Tolerable",AB30)))</formula>
    </cfRule>
    <cfRule type="containsText" dxfId="699" priority="15" operator="containsText" text="Inaceptable">
      <formula>NOT(ISERROR(SEARCH("Inaceptable",AB30)))</formula>
    </cfRule>
    <cfRule type="containsText" dxfId="698" priority="16" operator="containsText" text="Aceptable">
      <formula>NOT(ISERROR(SEARCH("Aceptable",AB30)))</formula>
    </cfRule>
    <cfRule type="cellIs" dxfId="697" priority="17" operator="lessThanOrEqual">
      <formula>1</formula>
    </cfRule>
    <cfRule type="containsText" dxfId="696" priority="18" operator="containsText" text="Aceptable">
      <formula>NOT(ISERROR(SEARCH("Aceptable",AB30)))</formula>
    </cfRule>
    <cfRule type="containsText" dxfId="695" priority="19" operator="containsText" text="Tolerable">
      <formula>NOT(ISERROR(SEARCH("Tolerable",AB30)))</formula>
    </cfRule>
    <cfRule type="containsText" dxfId="694" priority="20" operator="containsText" text="Inaceptable">
      <formula>NOT(ISERROR(SEARCH("Inaceptable",AB30)))</formula>
    </cfRule>
  </conditionalFormatting>
  <conditionalFormatting sqref="AB32:AB34">
    <cfRule type="containsText" dxfId="693" priority="1" operator="containsText" text="Tolerable">
      <formula>NOT(ISERROR(SEARCH("Tolerable",AB32)))</formula>
    </cfRule>
    <cfRule type="containsText" dxfId="692" priority="2" operator="containsText" text="Inaceptable">
      <formula>NOT(ISERROR(SEARCH("Inaceptable",AB32)))</formula>
    </cfRule>
    <cfRule type="containsText" dxfId="691" priority="3" operator="containsText" text="Aceptable">
      <formula>NOT(ISERROR(SEARCH("Aceptable",AB32)))</formula>
    </cfRule>
    <cfRule type="cellIs" dxfId="690" priority="4" operator="lessThanOrEqual">
      <formula>1</formula>
    </cfRule>
    <cfRule type="containsText" dxfId="689" priority="5" operator="containsText" text="Aceptable">
      <formula>NOT(ISERROR(SEARCH("Aceptable",AB32)))</formula>
    </cfRule>
    <cfRule type="containsText" dxfId="688" priority="6" operator="containsText" text="Tolerable">
      <formula>NOT(ISERROR(SEARCH("Tolerable",AB32)))</formula>
    </cfRule>
    <cfRule type="containsText" dxfId="687" priority="7" operator="containsText" text="Aceptable">
      <formula>NOT(ISERROR(SEARCH("Aceptable",AB32)))</formula>
    </cfRule>
    <cfRule type="containsText" dxfId="686" priority="8" operator="containsText" text="Inaceptable">
      <formula>NOT(ISERROR(SEARCH("Inaceptable",AB32)))</formula>
    </cfRule>
  </conditionalFormatting>
  <dataValidations count="23">
    <dataValidation allowBlank="1" showInputMessage="1" showErrorMessage="1" prompt="Ir a pestaña de VAL CONTROL" sqref="AA8" xr:uid="{258743A0-03F1-4A70-A419-C37E31ABF031}"/>
    <dataValidation allowBlank="1" showInputMessage="1" showErrorMessage="1" prompt="Establecer las actividades del proceso a ser analizadas." sqref="C8" xr:uid="{151618DA-F537-4548-8A53-C1CB3F393E31}"/>
    <dataValidation allowBlank="1" showInputMessage="1" showErrorMessage="1" prompt="Acciones o controles que previenen y/o reducen que las causas o consecuencias se materialicen._x000a_(Marque con una &quot;X&quot;)" sqref="S8:X8" xr:uid="{44A8EC94-C6DE-4381-B7DD-10F5557A181A}"/>
    <dataValidation allowBlank="1" showInputMessage="1" showErrorMessage="1" prompt="Resultado de la probabilidad y la severidad." sqref="Q8" xr:uid="{D0BF687C-7993-4BE4-A608-9A086183AC69}"/>
    <dataValidation allowBlank="1" showInputMessage="1" showErrorMessage="1" prompt="Severidad &amp; Probabilidad de que se materialice la consecuencia." sqref="R8" xr:uid="{E102F657-15D7-4E57-8E06-C416546910FF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568DFE52-3ADB-44A0-8346-D8B6F32083D9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2594F7B1-2142-4310-ABF2-E358E52542B9}"/>
    <dataValidation allowBlank="1" showInputMessage="1" showErrorMessage="1" prompt="Acciones a ser realizadas con el fin de llevar la valoracion del riesgo vs el control a nivel aceptable." sqref="AC8" xr:uid="{ED2BBF20-A476-4C11-B94F-F0259E271313}"/>
    <dataValidation allowBlank="1" showInputMessage="1" showErrorMessage="1" prompt="Proceso encargado de garantizar que el Punto de Control se cumpla." sqref="Z8" xr:uid="{997828D6-FC73-43EF-8015-434FEBC4DF80}"/>
    <dataValidation allowBlank="1" showInputMessage="1" showErrorMessage="1" prompt="Registros (evidencia) que soporta el cumplimiento del Punto de Control." sqref="Y8" xr:uid="{8D2A3D61-B810-4E2C-9919-7EC61599AC59}"/>
    <dataValidation allowBlank="1" showInputMessage="1" showErrorMessage="1" prompt="Ir a pestaña de PROBABILIDAD_x000a_Probabilidad de la actividad." sqref="L8" xr:uid="{79E35BE0-DA8C-4394-94B7-86A7C421B6B6}"/>
    <dataValidation type="list" allowBlank="1" showInputMessage="1" showErrorMessage="1" sqref="M7:P7" xr:uid="{CC46A31F-53F9-4CF7-93BB-22F7C8C6F771}">
      <formula1>#REF!</formula1>
    </dataValidation>
    <dataValidation allowBlank="1" showInputMessage="1" showErrorMessage="1" prompt="Seleccione el tipo de actividad que genera los reciduos " sqref="E8" xr:uid="{8551956E-9846-4840-88F1-7DB2B052D657}"/>
    <dataValidation allowBlank="1" showInputMessage="1" showErrorMessage="1" prompt="Cantidad de veces que se realizar la actividad" sqref="D8" xr:uid="{369CDA82-B3CD-44F2-B821-879153CC5AB3}"/>
    <dataValidation allowBlank="1" showInputMessage="1" showErrorMessage="1" prompt="Clasificación de la actividad" sqref="H9" xr:uid="{E6D95C70-583F-4200-8BA8-1FDC6BE11F67}"/>
    <dataValidation allowBlank="1" showInputMessage="1" showErrorMessage="1" prompt="Eliminar" sqref="S9" xr:uid="{D2AF965E-8687-49AE-BB7D-4010DB8455A9}"/>
    <dataValidation allowBlank="1" showInputMessage="1" showErrorMessage="1" prompt="Reducir" sqref="T9" xr:uid="{0E5E61DB-5A41-48D0-A57D-4040718E0EB4}"/>
    <dataValidation allowBlank="1" showInputMessage="1" showErrorMessage="1" prompt="Reusar" sqref="U9" xr:uid="{3C04587B-661D-477C-8798-B0CFAF15DF1E}"/>
    <dataValidation allowBlank="1" showInputMessage="1" showErrorMessage="1" prompt="Reciclar" sqref="V9" xr:uid="{3D1DD24E-07E7-44C2-BB6F-0F8618398FAF}"/>
    <dataValidation allowBlank="1" showInputMessage="1" showErrorMessage="1" prompt="Controles de Ingeniería" sqref="W9" xr:uid="{192CBC59-1F36-42E5-86E7-741BFF597190}"/>
    <dataValidation allowBlank="1" showInputMessage="1" showErrorMessage="1" prompt="Controles Administrativos" sqref="X9" xr:uid="{B20FE83A-A343-4CA4-A686-5A6A5365E51F}"/>
    <dataValidation allowBlank="1" showInputMessage="1" showErrorMessage="1" prompt="Ir a pestaña de SEVERIDAD_x000a_Impacto dentro de la organización que genera la actividad." sqref="M8 M9:P9" xr:uid="{A79447B1-5160-4580-B61F-D978E9A6339E}"/>
    <dataValidation type="list" allowBlank="1" showInputMessage="1" showErrorMessage="1" sqref="F21:F31" xr:uid="{A49A0431-D6A2-4EF3-8DD3-14EB2626A70E}">
      <formula1>AA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8E1F915-426F-489D-865D-96525CEE153D}">
          <x14:formula1>
            <xm:f>'Severidad '!$A$4:$A$15</xm:f>
          </x14:formula1>
          <xm:sqref>M10:M15 M17:M34</xm:sqref>
        </x14:dataValidation>
        <x14:dataValidation type="list" allowBlank="1" showInputMessage="1" showErrorMessage="1" xr:uid="{05CD5094-CE65-4220-844C-C90ECD50F399}">
          <x14:formula1>
            <xm:f>'Severidad '!$F$4:$F$15</xm:f>
          </x14:formula1>
          <xm:sqref>O10:O20</xm:sqref>
        </x14:dataValidation>
        <x14:dataValidation type="list" allowBlank="1" showInputMessage="1" showErrorMessage="1" xr:uid="{CE719FB3-4DD2-40E6-83BC-396993A63841}">
          <x14:formula1>
            <xm:f>'Severidad '!$A$4:$A$19</xm:f>
          </x14:formula1>
          <xm:sqref>M16</xm:sqref>
        </x14:dataValidation>
        <x14:dataValidation type="list" allowBlank="1" showInputMessage="1" showErrorMessage="1" xr:uid="{1CFFC447-EB8B-44F5-A452-813B84EE762C}">
          <x14:formula1>
            <xm:f>'Aspectos Ambientales '!$A$4:$A$62</xm:f>
          </x14:formula1>
          <xm:sqref>F10:F20 F32:F34</xm:sqref>
        </x14:dataValidation>
        <x14:dataValidation type="list" allowBlank="1" showInputMessage="1" showErrorMessage="1" xr:uid="{EE85A029-9CC7-47E9-916F-3A70E0A5CFFE}">
          <x14:formula1>
            <xm:f>'Severidad '!$D$4:$D$15</xm:f>
          </x14:formula1>
          <xm:sqref>N10:N20 N21:O34</xm:sqref>
        </x14:dataValidation>
        <x14:dataValidation type="list" allowBlank="1" showInputMessage="1" showErrorMessage="1" xr:uid="{314E5C4C-849E-43DF-818D-C5E1604D3D46}">
          <x14:formula1>
            <xm:f>'IA-CO'!$F$29:$F$31</xm:f>
          </x14:formula1>
          <xm:sqref>D10:D34</xm:sqref>
        </x14:dataValidation>
        <x14:dataValidation type="list" allowBlank="1" showInputMessage="1" showErrorMessage="1" xr:uid="{FC1D57E6-44E9-41CA-93DD-E5BA48B7E4BD}">
          <x14:formula1>
            <xm:f>'IA-CO'!$G$29:$G$31</xm:f>
          </x14:formula1>
          <xm:sqref>E10:E34</xm:sqref>
        </x14:dataValidation>
        <x14:dataValidation type="list" allowBlank="1" showInputMessage="1" showErrorMessage="1" xr:uid="{704B15A3-8645-4F9F-9D51-CE1F2FAEE9F4}">
          <x14:formula1>
            <xm:f>'Aspectos Ambientales '!$B$4:$B$63</xm:f>
          </x14:formula1>
          <xm:sqref>G10:G34</xm:sqref>
        </x14:dataValidation>
        <x14:dataValidation type="list" allowBlank="1" showInputMessage="1" showErrorMessage="1" xr:uid="{1404109D-91CD-48A4-8548-4FD1A9059FB9}">
          <x14:formula1>
            <xm:f>'IA-CO'!$F$4:$F$24</xm:f>
          </x14:formula1>
          <xm:sqref>I10:I34</xm:sqref>
        </x14:dataValidation>
        <x14:dataValidation type="list" allowBlank="1" showInputMessage="1" showErrorMessage="1" xr:uid="{376E0B20-0BE6-4009-AA8C-CCDEEBA1698A}">
          <x14:formula1>
            <xm:f>'IA-CO'!$G$4:$G$25</xm:f>
          </x14:formula1>
          <xm:sqref>J10:J34</xm:sqref>
        </x14:dataValidation>
        <x14:dataValidation type="list" allowBlank="1" showInputMessage="1" showErrorMessage="1" xr:uid="{A7CE4AFB-07C1-4DC2-B402-A93196BD4A69}">
          <x14:formula1>
            <xm:f>'Probabilidad '!$B$4:$B$8</xm:f>
          </x14:formula1>
          <xm:sqref>L10:L34</xm:sqref>
        </x14:dataValidation>
        <x14:dataValidation type="list" allowBlank="1" showInputMessage="1" showErrorMessage="1" xr:uid="{EA833AD6-7304-4CCA-A6C3-869A079F2ABA}">
          <x14:formula1>
            <xm:f>'Probabilidad '!$E$16:$E$18</xm:f>
          </x14:formula1>
          <xm:sqref>AA10:AA34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DE58-A836-4EA5-A47D-3AF454FF39A6}">
  <dimension ref="A1:AD29"/>
  <sheetViews>
    <sheetView topLeftCell="B1" zoomScale="40" zoomScaleNormal="40" zoomScaleSheetLayoutView="25" workbookViewId="0">
      <selection activeCell="C5" sqref="C5"/>
    </sheetView>
  </sheetViews>
  <sheetFormatPr defaultColWidth="107.7109375" defaultRowHeight="111.75" customHeight="1"/>
  <cols>
    <col min="1" max="1" width="50" style="61" customWidth="1"/>
    <col min="2" max="2" width="34.5703125" style="61" customWidth="1"/>
    <col min="3" max="3" width="73.7109375" style="77" customWidth="1"/>
    <col min="4" max="4" width="32.5703125" style="61" customWidth="1"/>
    <col min="5" max="5" width="54.85546875" style="61" customWidth="1"/>
    <col min="6" max="6" width="74.85546875" style="61" customWidth="1"/>
    <col min="7" max="7" width="72.28515625" style="61" customWidth="1"/>
    <col min="8" max="8" width="62.140625" style="60" customWidth="1"/>
    <col min="9" max="9" width="67.140625" style="61" customWidth="1"/>
    <col min="10" max="10" width="45.5703125" style="60" customWidth="1"/>
    <col min="11" max="11" width="67.85546875" style="60" customWidth="1"/>
    <col min="12" max="12" width="40.5703125" style="63" customWidth="1"/>
    <col min="13" max="14" width="34.85546875" style="63" customWidth="1"/>
    <col min="15" max="15" width="31.5703125" style="63" customWidth="1"/>
    <col min="16" max="16" width="36.28515625" style="63" customWidth="1"/>
    <col min="17" max="17" width="38" style="63" customWidth="1"/>
    <col min="18" max="18" width="28.28515625" style="61" customWidth="1"/>
    <col min="19" max="24" width="11.42578125" style="61" customWidth="1"/>
    <col min="25" max="25" width="92.28515625" style="61" customWidth="1"/>
    <col min="26" max="26" width="56" style="61" customWidth="1"/>
    <col min="27" max="27" width="33.85546875" style="61" customWidth="1"/>
    <col min="28" max="28" width="35.140625" style="61" customWidth="1"/>
    <col min="29" max="29" width="31.7109375" style="61" customWidth="1"/>
    <col min="30" max="30" width="26.28515625" style="61" customWidth="1"/>
    <col min="31" max="16384" width="107.7109375" style="61"/>
  </cols>
  <sheetData>
    <row r="1" spans="1:30" customFormat="1" ht="38.25" customHeight="1">
      <c r="A1" s="103"/>
      <c r="B1" s="104"/>
      <c r="C1" s="152" t="s">
        <v>0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4"/>
    </row>
    <row r="2" spans="1:30" customFormat="1" ht="42" customHeight="1">
      <c r="A2" s="105"/>
      <c r="B2" s="106"/>
      <c r="C2" s="155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7"/>
    </row>
    <row r="3" spans="1:30" customFormat="1" ht="40.5" customHeight="1">
      <c r="A3" s="107"/>
      <c r="B3" s="108"/>
      <c r="C3" s="158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60"/>
    </row>
    <row r="4" spans="1:30" customFormat="1" ht="64.5" customHeight="1">
      <c r="A4" s="95" t="s">
        <v>15</v>
      </c>
      <c r="B4" s="96"/>
      <c r="C4" s="97">
        <v>46126</v>
      </c>
      <c r="D4" s="103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04"/>
    </row>
    <row r="5" spans="1:30" customFormat="1" ht="75.75" customHeight="1">
      <c r="A5" s="95" t="s">
        <v>16</v>
      </c>
      <c r="B5" s="95"/>
      <c r="C5" s="98" t="s">
        <v>17</v>
      </c>
      <c r="D5" s="107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08"/>
    </row>
    <row r="6" spans="1:30" ht="75.75" customHeight="1">
      <c r="A6" s="166"/>
      <c r="B6" s="167"/>
      <c r="C6" s="168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70"/>
    </row>
    <row r="7" spans="1:30" ht="111.75" customHeight="1">
      <c r="A7" s="171" t="s">
        <v>18</v>
      </c>
      <c r="B7" s="171"/>
      <c r="C7" s="171"/>
      <c r="D7" s="171"/>
      <c r="E7" s="171"/>
      <c r="F7" s="171"/>
      <c r="G7" s="171"/>
      <c r="H7" s="171"/>
      <c r="I7" s="171"/>
      <c r="J7" s="171"/>
      <c r="K7" s="172"/>
      <c r="L7" s="173" t="s">
        <v>19</v>
      </c>
      <c r="M7" s="171"/>
      <c r="N7" s="171"/>
      <c r="O7" s="171"/>
      <c r="P7" s="171"/>
      <c r="Q7" s="171"/>
      <c r="R7" s="171"/>
      <c r="S7" s="171" t="s">
        <v>20</v>
      </c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ht="111.75" customHeight="1">
      <c r="A8" s="145" t="s">
        <v>21</v>
      </c>
      <c r="B8" s="145" t="s">
        <v>22</v>
      </c>
      <c r="C8" s="174" t="s">
        <v>23</v>
      </c>
      <c r="D8" s="145" t="s">
        <v>24</v>
      </c>
      <c r="E8" s="145" t="s">
        <v>25</v>
      </c>
      <c r="F8" s="163" t="s">
        <v>26</v>
      </c>
      <c r="G8" s="164"/>
      <c r="H8" s="165"/>
      <c r="I8" s="163" t="s">
        <v>27</v>
      </c>
      <c r="J8" s="164"/>
      <c r="K8" s="165"/>
      <c r="L8" s="140" t="s">
        <v>28</v>
      </c>
      <c r="M8" s="142" t="s">
        <v>29</v>
      </c>
      <c r="N8" s="143"/>
      <c r="O8" s="143"/>
      <c r="P8" s="144"/>
      <c r="Q8" s="140" t="s">
        <v>30</v>
      </c>
      <c r="R8" s="145" t="s">
        <v>31</v>
      </c>
      <c r="S8" s="147" t="s">
        <v>32</v>
      </c>
      <c r="T8" s="148"/>
      <c r="U8" s="148"/>
      <c r="V8" s="148"/>
      <c r="W8" s="148"/>
      <c r="X8" s="149"/>
      <c r="Y8" s="150" t="s">
        <v>33</v>
      </c>
      <c r="Z8" s="150" t="s">
        <v>34</v>
      </c>
      <c r="AA8" s="145" t="s">
        <v>35</v>
      </c>
      <c r="AB8" s="145" t="s">
        <v>36</v>
      </c>
      <c r="AC8" s="145" t="s">
        <v>37</v>
      </c>
      <c r="AD8" s="145" t="s">
        <v>38</v>
      </c>
    </row>
    <row r="9" spans="1:30" ht="111.75" customHeight="1">
      <c r="A9" s="146"/>
      <c r="B9" s="146"/>
      <c r="C9" s="175"/>
      <c r="D9" s="146"/>
      <c r="E9" s="146"/>
      <c r="F9" s="73" t="s">
        <v>39</v>
      </c>
      <c r="G9" s="73" t="s">
        <v>40</v>
      </c>
      <c r="H9" s="73" t="s">
        <v>41</v>
      </c>
      <c r="I9" s="73" t="s">
        <v>42</v>
      </c>
      <c r="J9" s="75" t="s">
        <v>41</v>
      </c>
      <c r="K9" s="75" t="s">
        <v>40</v>
      </c>
      <c r="L9" s="141"/>
      <c r="M9" s="72" t="s">
        <v>43</v>
      </c>
      <c r="N9" s="72" t="s">
        <v>44</v>
      </c>
      <c r="O9" s="72" t="s">
        <v>45</v>
      </c>
      <c r="P9" s="72" t="s">
        <v>46</v>
      </c>
      <c r="Q9" s="141"/>
      <c r="R9" s="146"/>
      <c r="S9" s="74" t="s">
        <v>47</v>
      </c>
      <c r="T9" s="74" t="s">
        <v>48</v>
      </c>
      <c r="U9" s="74" t="s">
        <v>48</v>
      </c>
      <c r="V9" s="74" t="s">
        <v>48</v>
      </c>
      <c r="W9" s="74" t="s">
        <v>49</v>
      </c>
      <c r="X9" s="74" t="s">
        <v>50</v>
      </c>
      <c r="Y9" s="151"/>
      <c r="Z9" s="151"/>
      <c r="AA9" s="146"/>
      <c r="AB9" s="146"/>
      <c r="AC9" s="146"/>
      <c r="AD9" s="146"/>
    </row>
    <row r="10" spans="1:30" s="60" customFormat="1" ht="134.25" customHeight="1">
      <c r="A10" s="55" t="s">
        <v>212</v>
      </c>
      <c r="B10" s="55" t="s">
        <v>213</v>
      </c>
      <c r="C10" s="56" t="s">
        <v>214</v>
      </c>
      <c r="D10" s="57" t="s">
        <v>54</v>
      </c>
      <c r="E10" s="57" t="s">
        <v>73</v>
      </c>
      <c r="F10" s="57" t="s">
        <v>56</v>
      </c>
      <c r="G10" s="57" t="s">
        <v>57</v>
      </c>
      <c r="H10" s="57" t="str">
        <f>VLOOKUP(G10,'Aspectos Ambientales '!$B$4:$C$61,2,FALSE)</f>
        <v xml:space="preserve">Uso de sanitarios, lavamanos, consumo humano, aseo. </v>
      </c>
      <c r="I10" s="57" t="s">
        <v>58</v>
      </c>
      <c r="J10" s="57" t="s">
        <v>59</v>
      </c>
      <c r="K10" s="57" t="str">
        <f>VLOOKUP(J10,'IA-CO'!$G$4:$H$25,2,FALSE)</f>
        <v>Cambio de las características fisicoquímicas y biológicas del agua.</v>
      </c>
      <c r="L10" s="58">
        <v>4</v>
      </c>
      <c r="M10" s="58">
        <v>9</v>
      </c>
      <c r="N10" s="58">
        <v>3</v>
      </c>
      <c r="O10" s="58">
        <v>2</v>
      </c>
      <c r="P10" s="59">
        <f>SUM(M10:O10)</f>
        <v>14</v>
      </c>
      <c r="Q10" s="59">
        <f>P10*L10</f>
        <v>56</v>
      </c>
      <c r="R10" s="58" t="str">
        <f>IF(AND(Q10&lt;=26),"MINIMO",IF(AND(Q10&gt;=27,Q10&lt;=51),"BAJO",IF(AND(Q10&gt;=52,Q10&lt;=59),"MODERADO",IF(AND(Q10&gt;=60,Q10&lt;=109),"ALTO",IF(AND(Q10&gt;=110,Q10&lt;=160),"EXTREMO",IF(Q10&lt;=0,"FALTAN DATOS"))))))</f>
        <v>MODERADO</v>
      </c>
      <c r="S10" s="58"/>
      <c r="T10" s="58" t="s">
        <v>60</v>
      </c>
      <c r="U10" s="58"/>
      <c r="V10" s="58"/>
      <c r="W10" s="58"/>
      <c r="X10" s="58" t="s">
        <v>60</v>
      </c>
      <c r="Y10" s="58" t="s">
        <v>61</v>
      </c>
      <c r="Z10" s="58" t="s">
        <v>62</v>
      </c>
      <c r="AA10" s="58">
        <v>1</v>
      </c>
      <c r="AB10" s="57" t="str">
        <f>IF(AND(AA10&lt;=1),"Aceptable",IF(AND(AA10&lt;=2),"Tolerable",IF(AND(AA10&lt;=3),"Inaceptable",IF(AA10&lt;=0,"FALTAN DATOS"))))</f>
        <v>Aceptable</v>
      </c>
      <c r="AC10" s="57"/>
      <c r="AD10" s="57"/>
    </row>
    <row r="11" spans="1:30" s="60" customFormat="1" ht="134.25" customHeight="1">
      <c r="A11" s="55" t="s">
        <v>212</v>
      </c>
      <c r="B11" s="55" t="s">
        <v>213</v>
      </c>
      <c r="C11" s="56" t="s">
        <v>214</v>
      </c>
      <c r="D11" s="57" t="s">
        <v>54</v>
      </c>
      <c r="E11" s="57" t="s">
        <v>73</v>
      </c>
      <c r="F11" s="57" t="s">
        <v>56</v>
      </c>
      <c r="G11" s="57" t="s">
        <v>63</v>
      </c>
      <c r="H11" s="57" t="str">
        <f>VLOOKUP(G11,'Aspectos Ambientales '!$B$4:$C$61,2,FALSE)</f>
        <v xml:space="preserve">Actividades especificas del proceso, dependientes de electricidad </v>
      </c>
      <c r="I11" s="57" t="s">
        <v>58</v>
      </c>
      <c r="J11" s="57" t="s">
        <v>64</v>
      </c>
      <c r="K11" s="57" t="str">
        <f>VLOOKUP(J11,'IA-CO'!$G$4:$H$25,2,FALSE)</f>
        <v>Recursos para la generación de energía eléctrica</v>
      </c>
      <c r="L11" s="58">
        <v>4</v>
      </c>
      <c r="M11" s="58">
        <v>9</v>
      </c>
      <c r="N11" s="58">
        <v>3</v>
      </c>
      <c r="O11" s="58">
        <v>2</v>
      </c>
      <c r="P11" s="59">
        <f t="shared" ref="P11:P20" si="0">SUM(M11:O11)</f>
        <v>14</v>
      </c>
      <c r="Q11" s="59">
        <f t="shared" ref="Q11:Q20" si="1">P11*L11</f>
        <v>56</v>
      </c>
      <c r="R11" s="58" t="str">
        <f t="shared" ref="R11:R20" si="2">IF(AND(Q11&lt;=26),"MINIMO",IF(AND(Q11&gt;=27,Q11&lt;=51),"BAJO",IF(AND(Q11&gt;=52,Q11&lt;=59),"MODERADO",IF(AND(Q11&gt;=60,Q11&lt;=109),"ALTO",IF(AND(Q11&gt;=110,Q11&lt;=160),"EXTREMO",IF(Q11&lt;=0,"FALTAN DATOS"))))))</f>
        <v>MODERADO</v>
      </c>
      <c r="S11" s="58"/>
      <c r="T11" s="58" t="s">
        <v>60</v>
      </c>
      <c r="U11" s="58"/>
      <c r="V11" s="58"/>
      <c r="W11" s="58"/>
      <c r="X11" s="58" t="s">
        <v>60</v>
      </c>
      <c r="Y11" s="58" t="s">
        <v>65</v>
      </c>
      <c r="Z11" s="58" t="s">
        <v>66</v>
      </c>
      <c r="AA11" s="58">
        <v>1</v>
      </c>
      <c r="AB11" s="57" t="str">
        <f t="shared" ref="AB11:AB18" si="3">IF(AND(AA11&lt;=1),"Aceptable",IF(AND(AA11&lt;=2),"Tolerable",IF(AND(AA11&lt;=3),"Inaceptable",IF(AA11&lt;=0,"FALTAN DATOS"))))</f>
        <v>Aceptable</v>
      </c>
      <c r="AC11" s="57"/>
      <c r="AD11" s="57"/>
    </row>
    <row r="12" spans="1:30" s="60" customFormat="1" ht="134.25" customHeight="1">
      <c r="A12" s="55" t="s">
        <v>212</v>
      </c>
      <c r="B12" s="55" t="s">
        <v>213</v>
      </c>
      <c r="C12" s="56" t="s">
        <v>214</v>
      </c>
      <c r="D12" s="92" t="s">
        <v>103</v>
      </c>
      <c r="E12" s="57" t="s">
        <v>73</v>
      </c>
      <c r="F12" s="57" t="s">
        <v>67</v>
      </c>
      <c r="G12" s="57" t="s">
        <v>68</v>
      </c>
      <c r="H12" s="57" t="str">
        <f>VLOOKUP(G12,'Aspectos Ambientales '!$B$4:$C$61,2,FALSE)</f>
        <v xml:space="preserve">Fuentes móviles vehiculares, plantas eléctricas </v>
      </c>
      <c r="I12" s="57" t="s">
        <v>69</v>
      </c>
      <c r="J12" s="57" t="s">
        <v>70</v>
      </c>
      <c r="K12" s="57" t="str">
        <f>VLOOKUP(J12,'IA-CO'!$G$4:$H$25,2,FALSE)</f>
        <v>Cambios en la calidad del aire, deterioro de la capa de ozono</v>
      </c>
      <c r="L12" s="58">
        <v>4</v>
      </c>
      <c r="M12" s="58">
        <v>9</v>
      </c>
      <c r="N12" s="58">
        <v>3</v>
      </c>
      <c r="O12" s="58">
        <v>2</v>
      </c>
      <c r="P12" s="59">
        <f t="shared" si="0"/>
        <v>14</v>
      </c>
      <c r="Q12" s="59">
        <f t="shared" si="1"/>
        <v>56</v>
      </c>
      <c r="R12" s="58" t="str">
        <f t="shared" si="2"/>
        <v>MODERADO</v>
      </c>
      <c r="S12" s="58"/>
      <c r="T12" s="58" t="s">
        <v>60</v>
      </c>
      <c r="U12" s="58"/>
      <c r="V12" s="58"/>
      <c r="W12" s="58"/>
      <c r="X12" s="58" t="s">
        <v>60</v>
      </c>
      <c r="Y12" s="58" t="s">
        <v>71</v>
      </c>
      <c r="Z12" s="58" t="s">
        <v>72</v>
      </c>
      <c r="AA12" s="58">
        <v>1</v>
      </c>
      <c r="AB12" s="57" t="str">
        <f t="shared" si="3"/>
        <v>Aceptable</v>
      </c>
      <c r="AC12" s="57"/>
      <c r="AD12" s="57"/>
    </row>
    <row r="13" spans="1:30" s="60" customFormat="1" ht="134.25" customHeight="1">
      <c r="A13" s="55" t="s">
        <v>212</v>
      </c>
      <c r="B13" s="55" t="s">
        <v>213</v>
      </c>
      <c r="C13" s="56" t="s">
        <v>214</v>
      </c>
      <c r="D13" s="57" t="s">
        <v>54</v>
      </c>
      <c r="E13" s="57" t="s">
        <v>73</v>
      </c>
      <c r="F13" s="57" t="s">
        <v>74</v>
      </c>
      <c r="G13" s="57" t="s">
        <v>75</v>
      </c>
      <c r="H13" s="57" t="str">
        <f>VLOOKUP(G13,'Aspectos Ambientales '!$B$4:$C$61,2,FALSE)</f>
        <v>Actividades de oficina u  operativa con referencia a acto administrativo</v>
      </c>
      <c r="I13" s="57" t="s">
        <v>76</v>
      </c>
      <c r="J13" s="57" t="s">
        <v>77</v>
      </c>
      <c r="K13" s="57" t="str">
        <f>VLOOKUP(J13,'IA-CO'!$G$4:$H$25,2,FALSE)</f>
        <v>Disminución de la vida útil de las celdas de seguridad.</v>
      </c>
      <c r="L13" s="58">
        <v>4</v>
      </c>
      <c r="M13" s="58">
        <v>9</v>
      </c>
      <c r="N13" s="58">
        <v>3</v>
      </c>
      <c r="O13" s="58">
        <v>2</v>
      </c>
      <c r="P13" s="59">
        <f t="shared" si="0"/>
        <v>14</v>
      </c>
      <c r="Q13" s="59">
        <f t="shared" si="1"/>
        <v>56</v>
      </c>
      <c r="R13" s="58" t="str">
        <f t="shared" si="2"/>
        <v>MODERADO</v>
      </c>
      <c r="S13" s="58"/>
      <c r="T13" s="58"/>
      <c r="U13" s="58"/>
      <c r="V13" s="58" t="s">
        <v>60</v>
      </c>
      <c r="W13" s="58"/>
      <c r="X13" s="58" t="s">
        <v>60</v>
      </c>
      <c r="Y13" s="58" t="s">
        <v>78</v>
      </c>
      <c r="Z13" s="58" t="s">
        <v>79</v>
      </c>
      <c r="AA13" s="58">
        <v>1</v>
      </c>
      <c r="AB13" s="57" t="str">
        <f t="shared" si="3"/>
        <v>Aceptable</v>
      </c>
      <c r="AC13" s="57"/>
      <c r="AD13" s="57"/>
    </row>
    <row r="14" spans="1:30" s="60" customFormat="1" ht="134.25" customHeight="1">
      <c r="A14" s="55" t="s">
        <v>212</v>
      </c>
      <c r="B14" s="55" t="s">
        <v>213</v>
      </c>
      <c r="C14" s="56" t="s">
        <v>214</v>
      </c>
      <c r="D14" s="57" t="s">
        <v>54</v>
      </c>
      <c r="E14" s="57" t="s">
        <v>73</v>
      </c>
      <c r="F14" s="57" t="s">
        <v>80</v>
      </c>
      <c r="G14" s="57" t="s">
        <v>81</v>
      </c>
      <c r="H14" s="57" t="str">
        <f>VLOOKUP(G14,'Aspectos Ambientales '!$B$4:$C$61,2,FALSE)</f>
        <v>Proceso administrativo</v>
      </c>
      <c r="I14" s="57" t="s">
        <v>58</v>
      </c>
      <c r="J14" s="57" t="s">
        <v>82</v>
      </c>
      <c r="K14" s="57" t="str">
        <f>VLOOKUP(J14,'IA-CO'!$G$4:$H$25,2,FALSE)</f>
        <v>papel, impresiones, factura, papel ecológico, artículos de oficina</v>
      </c>
      <c r="L14" s="58">
        <v>2</v>
      </c>
      <c r="M14" s="58">
        <v>9</v>
      </c>
      <c r="N14" s="58">
        <v>3</v>
      </c>
      <c r="O14" s="58">
        <v>2</v>
      </c>
      <c r="P14" s="59">
        <f t="shared" si="0"/>
        <v>14</v>
      </c>
      <c r="Q14" s="59">
        <f t="shared" si="1"/>
        <v>28</v>
      </c>
      <c r="R14" s="58" t="str">
        <f t="shared" si="2"/>
        <v>BAJO</v>
      </c>
      <c r="S14" s="58"/>
      <c r="T14" s="58"/>
      <c r="U14" s="58"/>
      <c r="V14" s="58"/>
      <c r="W14" s="58"/>
      <c r="X14" s="58"/>
      <c r="Y14" s="58"/>
      <c r="Z14" s="58"/>
      <c r="AA14" s="58"/>
      <c r="AB14" s="57"/>
      <c r="AC14" s="57"/>
      <c r="AD14" s="57"/>
    </row>
    <row r="15" spans="1:30" s="60" customFormat="1" ht="134.25" customHeight="1">
      <c r="A15" s="55" t="s">
        <v>212</v>
      </c>
      <c r="B15" s="55" t="s">
        <v>213</v>
      </c>
      <c r="C15" s="56" t="s">
        <v>214</v>
      </c>
      <c r="D15" s="57" t="s">
        <v>54</v>
      </c>
      <c r="E15" s="57" t="s">
        <v>73</v>
      </c>
      <c r="F15" s="57" t="s">
        <v>83</v>
      </c>
      <c r="G15" s="57" t="s">
        <v>84</v>
      </c>
      <c r="H15" s="57" t="str">
        <f>VLOOKUP(G15,'Aspectos Ambientales '!$B$4:$C$61,2,FALSE)</f>
        <v>Libretas, borradores,papel,boligrafos,cartucheras, calendarios, carpetas, clips, etc.</v>
      </c>
      <c r="I15" s="57" t="s">
        <v>58</v>
      </c>
      <c r="J15" s="57" t="s">
        <v>82</v>
      </c>
      <c r="K15" s="57" t="str">
        <f>VLOOKUP(J15,'IA-CO'!$G$4:$H$25,2,FALSE)</f>
        <v>papel, impresiones, factura, papel ecológico, artículos de oficina</v>
      </c>
      <c r="L15" s="58">
        <v>2</v>
      </c>
      <c r="M15" s="58">
        <v>9</v>
      </c>
      <c r="N15" s="58">
        <v>3</v>
      </c>
      <c r="O15" s="58">
        <v>2</v>
      </c>
      <c r="P15" s="59">
        <f t="shared" si="0"/>
        <v>14</v>
      </c>
      <c r="Q15" s="59">
        <f t="shared" si="1"/>
        <v>28</v>
      </c>
      <c r="R15" s="58" t="str">
        <f t="shared" si="2"/>
        <v>BAJO</v>
      </c>
      <c r="S15" s="58"/>
      <c r="T15" s="58"/>
      <c r="U15" s="58"/>
      <c r="V15" s="58"/>
      <c r="W15" s="58"/>
      <c r="X15" s="58"/>
      <c r="Y15" s="58"/>
      <c r="Z15" s="58"/>
      <c r="AA15" s="58"/>
      <c r="AB15" s="57"/>
      <c r="AC15" s="57"/>
      <c r="AD15" s="57"/>
    </row>
    <row r="16" spans="1:30" s="60" customFormat="1" ht="134.25" customHeight="1">
      <c r="A16" s="55" t="s">
        <v>212</v>
      </c>
      <c r="B16" s="55" t="s">
        <v>213</v>
      </c>
      <c r="C16" s="56" t="s">
        <v>214</v>
      </c>
      <c r="D16" s="57" t="s">
        <v>54</v>
      </c>
      <c r="E16" s="57" t="s">
        <v>73</v>
      </c>
      <c r="F16" s="57" t="s">
        <v>85</v>
      </c>
      <c r="G16" s="57" t="s">
        <v>86</v>
      </c>
      <c r="H16" s="57" t="str">
        <f>VLOOKUP(G16,'Aspectos Ambientales '!$B$4:$C$61,2,FALSE)</f>
        <v xml:space="preserve">Residuos generados de centros de acopio, puntos ecológicos, etc. </v>
      </c>
      <c r="I16" s="57" t="s">
        <v>87</v>
      </c>
      <c r="J16" s="57" t="s">
        <v>88</v>
      </c>
      <c r="K16" s="57" t="str">
        <f>VLOOKUP(J16,'IA-CO'!$G$4:$H$25,2,FALSE)</f>
        <v>Aumento de la vida útil de las celdas de seguridad.</v>
      </c>
      <c r="L16" s="58">
        <v>4</v>
      </c>
      <c r="M16" s="58">
        <v>0</v>
      </c>
      <c r="N16" s="58">
        <v>2</v>
      </c>
      <c r="O16" s="58">
        <v>2</v>
      </c>
      <c r="P16" s="59">
        <f t="shared" si="0"/>
        <v>4</v>
      </c>
      <c r="Q16" s="59">
        <f t="shared" si="1"/>
        <v>16</v>
      </c>
      <c r="R16" s="58" t="str">
        <f t="shared" si="2"/>
        <v>MINIMO</v>
      </c>
      <c r="S16" s="58"/>
      <c r="T16" s="58"/>
      <c r="U16" s="58"/>
      <c r="V16" s="58"/>
      <c r="W16" s="58"/>
      <c r="X16" s="58"/>
      <c r="Y16" s="58"/>
      <c r="Z16" s="58"/>
      <c r="AA16" s="58"/>
      <c r="AB16" s="57"/>
      <c r="AC16" s="57"/>
      <c r="AD16" s="57"/>
    </row>
    <row r="17" spans="1:30" s="60" customFormat="1" ht="134.25" customHeight="1">
      <c r="A17" s="55" t="s">
        <v>212</v>
      </c>
      <c r="B17" s="55" t="s">
        <v>213</v>
      </c>
      <c r="C17" s="56" t="s">
        <v>214</v>
      </c>
      <c r="D17" s="57" t="s">
        <v>54</v>
      </c>
      <c r="E17" s="57" t="s">
        <v>73</v>
      </c>
      <c r="F17" s="57" t="s">
        <v>89</v>
      </c>
      <c r="G17" s="57" t="s">
        <v>90</v>
      </c>
      <c r="H17" s="57" t="str">
        <f>VLOOKUP(G17,'Aspectos Ambientales '!$B$4:$C$61,2,FALSE)</f>
        <v xml:space="preserve">Consumo de alimentos durante el turno.
Pasto por el desmonte. </v>
      </c>
      <c r="I17" s="57" t="s">
        <v>76</v>
      </c>
      <c r="J17" s="57" t="s">
        <v>91</v>
      </c>
      <c r="K17" s="57" t="str">
        <f>VLOOKUP(J17,'IA-CO'!$G$4:$H$25,2,FALSE)</f>
        <v xml:space="preserve">Disminución de la vida útil del relleno sanitario </v>
      </c>
      <c r="L17" s="58">
        <v>4</v>
      </c>
      <c r="M17" s="58">
        <v>9</v>
      </c>
      <c r="N17" s="58">
        <v>2</v>
      </c>
      <c r="O17" s="58">
        <v>2</v>
      </c>
      <c r="P17" s="59">
        <f t="shared" si="0"/>
        <v>13</v>
      </c>
      <c r="Q17" s="59">
        <f t="shared" si="1"/>
        <v>52</v>
      </c>
      <c r="R17" s="58" t="str">
        <f t="shared" si="2"/>
        <v>MODERADO</v>
      </c>
      <c r="S17" s="58"/>
      <c r="T17" s="58" t="s">
        <v>60</v>
      </c>
      <c r="U17" s="58" t="s">
        <v>60</v>
      </c>
      <c r="V17" s="58" t="s">
        <v>60</v>
      </c>
      <c r="W17" s="58"/>
      <c r="X17" s="58" t="s">
        <v>60</v>
      </c>
      <c r="Y17" s="58" t="s">
        <v>92</v>
      </c>
      <c r="Z17" s="58" t="s">
        <v>93</v>
      </c>
      <c r="AA17" s="58">
        <v>1</v>
      </c>
      <c r="AB17" s="57" t="str">
        <f t="shared" si="3"/>
        <v>Aceptable</v>
      </c>
      <c r="AC17" s="57"/>
      <c r="AD17" s="57"/>
    </row>
    <row r="18" spans="1:30" s="60" customFormat="1" ht="134.25" customHeight="1">
      <c r="A18" s="55" t="s">
        <v>212</v>
      </c>
      <c r="B18" s="55" t="s">
        <v>213</v>
      </c>
      <c r="C18" s="56" t="s">
        <v>214</v>
      </c>
      <c r="D18" s="57" t="s">
        <v>54</v>
      </c>
      <c r="E18" s="57" t="s">
        <v>73</v>
      </c>
      <c r="F18" s="57" t="s">
        <v>94</v>
      </c>
      <c r="G18" s="57" t="s">
        <v>95</v>
      </c>
      <c r="H18" s="57" t="str">
        <f>VLOOKUP(G18,'Aspectos Ambientales '!$B$4:$C$61,2,FALSE)</f>
        <v>Vertimientos líquidos domésticos (hidrosanitarios)</v>
      </c>
      <c r="I18" s="57" t="s">
        <v>96</v>
      </c>
      <c r="J18" s="57" t="s">
        <v>57</v>
      </c>
      <c r="K18" s="57" t="str">
        <f>VLOOKUP(J18,'IA-CO'!$G$4:$H$25,2,FALSE)</f>
        <v>Aguas residuales de uso domestico, alcantarillado</v>
      </c>
      <c r="L18" s="58">
        <v>4</v>
      </c>
      <c r="M18" s="58">
        <v>9</v>
      </c>
      <c r="N18" s="58">
        <v>2</v>
      </c>
      <c r="O18" s="58">
        <v>2</v>
      </c>
      <c r="P18" s="59">
        <f t="shared" si="0"/>
        <v>13</v>
      </c>
      <c r="Q18" s="59">
        <f t="shared" si="1"/>
        <v>52</v>
      </c>
      <c r="R18" s="58" t="str">
        <f t="shared" si="2"/>
        <v>MODERADO</v>
      </c>
      <c r="S18" s="58"/>
      <c r="T18" s="58"/>
      <c r="U18" s="58"/>
      <c r="V18" s="58"/>
      <c r="W18" s="58"/>
      <c r="X18" s="58" t="s">
        <v>60</v>
      </c>
      <c r="Y18" s="58" t="s">
        <v>97</v>
      </c>
      <c r="Z18" s="58" t="s">
        <v>66</v>
      </c>
      <c r="AA18" s="58">
        <v>1</v>
      </c>
      <c r="AB18" s="57" t="str">
        <f t="shared" si="3"/>
        <v>Aceptable</v>
      </c>
      <c r="AC18" s="57"/>
      <c r="AD18" s="57"/>
    </row>
    <row r="19" spans="1:30" s="60" customFormat="1" ht="151.5" customHeight="1">
      <c r="A19" s="55" t="s">
        <v>212</v>
      </c>
      <c r="B19" s="55" t="s">
        <v>213</v>
      </c>
      <c r="C19" s="56" t="s">
        <v>214</v>
      </c>
      <c r="D19" s="57" t="s">
        <v>54</v>
      </c>
      <c r="E19" s="57" t="s">
        <v>73</v>
      </c>
      <c r="F19" s="57" t="s">
        <v>98</v>
      </c>
      <c r="G19" s="57" t="s">
        <v>99</v>
      </c>
      <c r="H19" s="57" t="str">
        <f>VLOOKUP(G19,'Aspectos Ambientales '!$B$4:$C$61,2,FALSE)</f>
        <v>Impresión</v>
      </c>
      <c r="I19" s="57" t="s">
        <v>76</v>
      </c>
      <c r="J19" s="57" t="s">
        <v>77</v>
      </c>
      <c r="K19" s="57" t="str">
        <f>VLOOKUP(J19,'IA-CO'!$G$4:$H$25,2,FALSE)</f>
        <v>Disminución de la vida útil de las celdas de seguridad.</v>
      </c>
      <c r="L19" s="58">
        <v>3</v>
      </c>
      <c r="M19" s="58">
        <v>9</v>
      </c>
      <c r="N19" s="58">
        <v>2</v>
      </c>
      <c r="O19" s="58">
        <v>2</v>
      </c>
      <c r="P19" s="59">
        <f t="shared" si="0"/>
        <v>13</v>
      </c>
      <c r="Q19" s="59">
        <f t="shared" si="1"/>
        <v>39</v>
      </c>
      <c r="R19" s="58" t="str">
        <f t="shared" si="2"/>
        <v>BAJO</v>
      </c>
      <c r="S19" s="58"/>
      <c r="T19" s="58"/>
      <c r="U19" s="58"/>
      <c r="V19" s="58"/>
      <c r="W19" s="58"/>
      <c r="X19" s="58"/>
      <c r="Y19" s="58"/>
      <c r="Z19" s="58"/>
      <c r="AA19" s="58"/>
      <c r="AB19" s="57"/>
      <c r="AC19" s="57"/>
      <c r="AD19" s="57"/>
    </row>
    <row r="20" spans="1:30" s="60" customFormat="1" ht="134.25" customHeight="1">
      <c r="A20" s="55" t="s">
        <v>212</v>
      </c>
      <c r="B20" s="55" t="s">
        <v>213</v>
      </c>
      <c r="C20" s="56" t="s">
        <v>214</v>
      </c>
      <c r="D20" s="92" t="s">
        <v>103</v>
      </c>
      <c r="E20" s="57" t="s">
        <v>73</v>
      </c>
      <c r="F20" s="57" t="s">
        <v>67</v>
      </c>
      <c r="G20" s="57" t="s">
        <v>63</v>
      </c>
      <c r="H20" s="57" t="s">
        <v>101</v>
      </c>
      <c r="I20" s="57" t="s">
        <v>69</v>
      </c>
      <c r="J20" s="57" t="s">
        <v>70</v>
      </c>
      <c r="K20" s="57" t="str">
        <f>VLOOKUP(J20,'IA-CO'!$G$4:$H$25,2,FALSE)</f>
        <v>Cambios en la calidad del aire, deterioro de la capa de ozono</v>
      </c>
      <c r="L20" s="58">
        <v>2</v>
      </c>
      <c r="M20" s="58">
        <v>9</v>
      </c>
      <c r="N20" s="58">
        <v>2</v>
      </c>
      <c r="O20" s="58">
        <v>2</v>
      </c>
      <c r="P20" s="59">
        <f t="shared" si="0"/>
        <v>13</v>
      </c>
      <c r="Q20" s="59">
        <f t="shared" si="1"/>
        <v>26</v>
      </c>
      <c r="R20" s="58" t="str">
        <f t="shared" si="2"/>
        <v>MINIMO</v>
      </c>
      <c r="S20" s="58"/>
      <c r="T20" s="58"/>
      <c r="U20" s="58"/>
      <c r="V20" s="58"/>
      <c r="W20" s="58"/>
      <c r="X20" s="58"/>
      <c r="Y20" s="58"/>
      <c r="Z20" s="58"/>
      <c r="AA20" s="58"/>
      <c r="AB20" s="57"/>
      <c r="AC20" s="57"/>
      <c r="AD20" s="57"/>
    </row>
    <row r="21" spans="1:30" ht="222.75" customHeight="1">
      <c r="A21" s="55" t="s">
        <v>212</v>
      </c>
      <c r="B21" s="55" t="s">
        <v>215</v>
      </c>
      <c r="C21" s="56" t="s">
        <v>216</v>
      </c>
      <c r="D21" s="57" t="s">
        <v>54</v>
      </c>
      <c r="E21" s="57" t="s">
        <v>73</v>
      </c>
      <c r="F21" s="57" t="s">
        <v>83</v>
      </c>
      <c r="G21" s="57" t="s">
        <v>84</v>
      </c>
      <c r="H21" s="57" t="str">
        <f>VLOOKUP(G21,'Aspectos Ambientales '!$B$4:$C$61,2,FALSE)</f>
        <v>Libretas, borradores,papel,boligrafos,cartucheras, calendarios, carpetas, clips, etc.</v>
      </c>
      <c r="I21" s="57" t="s">
        <v>58</v>
      </c>
      <c r="J21" s="57" t="s">
        <v>82</v>
      </c>
      <c r="K21" s="57" t="str">
        <f>VLOOKUP(J21,'IA-CO'!$G$4:$H$25,2,FALSE)</f>
        <v>papel, impresiones, factura, papel ecológico, artículos de oficina</v>
      </c>
      <c r="L21" s="58">
        <v>2</v>
      </c>
      <c r="M21" s="58">
        <v>9</v>
      </c>
      <c r="N21" s="58">
        <v>2</v>
      </c>
      <c r="O21" s="58">
        <v>2</v>
      </c>
      <c r="P21" s="59">
        <f t="shared" ref="P21:P24" si="4">SUM(M21:O21)</f>
        <v>13</v>
      </c>
      <c r="Q21" s="59">
        <f t="shared" ref="Q21:Q24" si="5">P21*L21</f>
        <v>26</v>
      </c>
      <c r="R21" s="58" t="str">
        <f t="shared" ref="R21:R24" si="6">IF(AND(Q21&lt;=26),"MINIMO",IF(AND(Q21&gt;=27,Q21&lt;=51),"BAJO",IF(AND(Q21&gt;=52,Q21&lt;=59),"MODERADO",IF(AND(Q21&gt;=60,Q21&lt;=109),"ALTO",IF(AND(Q21&gt;=110,Q21&lt;=160),"EXTREMO",IF(Q21&lt;=0,"FALTAN DATOS"))))))</f>
        <v>MINIMO</v>
      </c>
      <c r="S21" s="58"/>
      <c r="T21" s="58"/>
      <c r="U21" s="58"/>
      <c r="V21" s="58"/>
      <c r="W21" s="58"/>
      <c r="X21" s="58"/>
      <c r="Y21" s="58"/>
      <c r="Z21" s="58"/>
      <c r="AA21" s="58"/>
      <c r="AB21" s="57"/>
      <c r="AC21" s="57"/>
      <c r="AD21" s="57"/>
    </row>
    <row r="22" spans="1:30" ht="177" customHeight="1">
      <c r="A22" s="55" t="s">
        <v>212</v>
      </c>
      <c r="B22" s="55" t="s">
        <v>215</v>
      </c>
      <c r="C22" s="56" t="s">
        <v>216</v>
      </c>
      <c r="D22" s="57" t="s">
        <v>54</v>
      </c>
      <c r="E22" s="57" t="s">
        <v>73</v>
      </c>
      <c r="F22" s="57" t="s">
        <v>98</v>
      </c>
      <c r="G22" s="57" t="s">
        <v>163</v>
      </c>
      <c r="H22" s="57" t="str">
        <f>VLOOKUP(G22,'Aspectos Ambientales '!$B$4:$C$61,2,FALSE)</f>
        <v>Chatarra   de transformadores, condensadores y  varios herrajes.</v>
      </c>
      <c r="I22" s="57" t="s">
        <v>76</v>
      </c>
      <c r="J22" s="57" t="s">
        <v>77</v>
      </c>
      <c r="K22" s="57" t="str">
        <f>VLOOKUP(J22,'IA-CO'!$G$4:$H$25,2,FALSE)</f>
        <v>Disminución de la vida útil de las celdas de seguridad.</v>
      </c>
      <c r="L22" s="58">
        <v>4</v>
      </c>
      <c r="M22" s="58">
        <v>9</v>
      </c>
      <c r="N22" s="58">
        <v>2</v>
      </c>
      <c r="O22" s="58">
        <v>2</v>
      </c>
      <c r="P22" s="59">
        <f t="shared" si="4"/>
        <v>13</v>
      </c>
      <c r="Q22" s="59">
        <f t="shared" si="5"/>
        <v>52</v>
      </c>
      <c r="R22" s="58" t="str">
        <f t="shared" si="6"/>
        <v>MODERADO</v>
      </c>
      <c r="S22" s="58"/>
      <c r="T22" s="58" t="s">
        <v>108</v>
      </c>
      <c r="U22" s="58"/>
      <c r="V22" s="58" t="s">
        <v>108</v>
      </c>
      <c r="W22" s="58"/>
      <c r="X22" s="58" t="s">
        <v>108</v>
      </c>
      <c r="Y22" s="58" t="s">
        <v>217</v>
      </c>
      <c r="Z22" s="58" t="s">
        <v>218</v>
      </c>
      <c r="AA22" s="58">
        <v>1</v>
      </c>
      <c r="AB22" s="57" t="str">
        <f t="shared" ref="AB22:AB24" si="7">IF(AND(AA22&lt;=1),"Aceptable",IF(AND(AA22&lt;=2),"Tolerable",IF(AND(AA22&lt;=3),"Inaceptable",IF(AA22&lt;=0,"FALTAN DATOS"))))</f>
        <v>Aceptable</v>
      </c>
      <c r="AC22" s="57"/>
      <c r="AD22" s="57"/>
    </row>
    <row r="23" spans="1:30" ht="138" customHeight="1">
      <c r="A23" s="55" t="s">
        <v>212</v>
      </c>
      <c r="B23" s="55" t="s">
        <v>215</v>
      </c>
      <c r="C23" s="56" t="s">
        <v>216</v>
      </c>
      <c r="D23" s="57" t="s">
        <v>54</v>
      </c>
      <c r="E23" s="57" t="s">
        <v>73</v>
      </c>
      <c r="F23" s="57" t="s">
        <v>98</v>
      </c>
      <c r="G23" s="57" t="s">
        <v>167</v>
      </c>
      <c r="H23" s="57" t="str">
        <f>VLOOKUP(G23,'Aspectos Ambientales '!$B$4:$C$61,2,FALSE)</f>
        <v>Transformador de potencia, Equipos PC, Cámaras, equipos de protección, equipo de telecontrol,  Equipos de medición, etc.</v>
      </c>
      <c r="I23" s="57" t="s">
        <v>76</v>
      </c>
      <c r="J23" s="57" t="s">
        <v>77</v>
      </c>
      <c r="K23" s="57" t="str">
        <f>VLOOKUP(J23,'IA-CO'!$G$4:$H$25,2,FALSE)</f>
        <v>Disminución de la vida útil de las celdas de seguridad.</v>
      </c>
      <c r="L23" s="58">
        <v>4</v>
      </c>
      <c r="M23" s="58">
        <v>9</v>
      </c>
      <c r="N23" s="58">
        <v>2</v>
      </c>
      <c r="O23" s="58">
        <v>2</v>
      </c>
      <c r="P23" s="59">
        <f t="shared" si="4"/>
        <v>13</v>
      </c>
      <c r="Q23" s="59">
        <f t="shared" si="5"/>
        <v>52</v>
      </c>
      <c r="R23" s="58" t="str">
        <f t="shared" si="6"/>
        <v>MODERADO</v>
      </c>
      <c r="S23" s="58"/>
      <c r="T23" s="58"/>
      <c r="U23" s="58"/>
      <c r="V23" s="58" t="s">
        <v>108</v>
      </c>
      <c r="W23" s="58"/>
      <c r="X23" s="58" t="s">
        <v>108</v>
      </c>
      <c r="Y23" s="58" t="s">
        <v>217</v>
      </c>
      <c r="Z23" s="58" t="s">
        <v>166</v>
      </c>
      <c r="AA23" s="58">
        <v>1</v>
      </c>
      <c r="AB23" s="57" t="str">
        <f t="shared" si="7"/>
        <v>Aceptable</v>
      </c>
      <c r="AC23" s="57"/>
      <c r="AD23" s="57"/>
    </row>
    <row r="24" spans="1:30" ht="134.25" customHeight="1">
      <c r="A24" s="55" t="s">
        <v>212</v>
      </c>
      <c r="B24" s="55" t="s">
        <v>215</v>
      </c>
      <c r="C24" s="56" t="s">
        <v>216</v>
      </c>
      <c r="D24" s="57" t="s">
        <v>54</v>
      </c>
      <c r="E24" s="57" t="s">
        <v>73</v>
      </c>
      <c r="F24" s="57" t="s">
        <v>85</v>
      </c>
      <c r="G24" s="57" t="s">
        <v>86</v>
      </c>
      <c r="H24" s="57" t="str">
        <f>VLOOKUP(G24,'Aspectos Ambientales '!$B$4:$C$61,2,FALSE)</f>
        <v xml:space="preserve">Residuos generados de centros de acopio, puntos ecológicos, etc. </v>
      </c>
      <c r="I24" s="57" t="s">
        <v>87</v>
      </c>
      <c r="J24" s="57" t="s">
        <v>88</v>
      </c>
      <c r="K24" s="57" t="str">
        <f>VLOOKUP(J24,'IA-CO'!$G$4:$H$25,2,FALSE)</f>
        <v>Aumento de la vida útil de las celdas de seguridad.</v>
      </c>
      <c r="L24" s="58">
        <v>4</v>
      </c>
      <c r="M24" s="58">
        <v>9</v>
      </c>
      <c r="N24" s="58">
        <v>2</v>
      </c>
      <c r="O24" s="58">
        <v>2</v>
      </c>
      <c r="P24" s="59">
        <f t="shared" si="4"/>
        <v>13</v>
      </c>
      <c r="Q24" s="59">
        <f t="shared" si="5"/>
        <v>52</v>
      </c>
      <c r="R24" s="58" t="str">
        <f t="shared" si="6"/>
        <v>MODERADO</v>
      </c>
      <c r="S24" s="58"/>
      <c r="T24" s="58"/>
      <c r="U24" s="58"/>
      <c r="V24" s="58" t="s">
        <v>108</v>
      </c>
      <c r="W24" s="58"/>
      <c r="X24" s="58" t="s">
        <v>108</v>
      </c>
      <c r="Y24" s="58" t="s">
        <v>78</v>
      </c>
      <c r="Z24" s="58" t="s">
        <v>79</v>
      </c>
      <c r="AA24" s="58">
        <v>1</v>
      </c>
      <c r="AB24" s="57" t="str">
        <f t="shared" si="7"/>
        <v>Aceptable</v>
      </c>
      <c r="AC24" s="57"/>
      <c r="AD24" s="57"/>
    </row>
    <row r="25" spans="1:30" s="78" customFormat="1" ht="134.25" customHeight="1">
      <c r="A25" s="55" t="s">
        <v>212</v>
      </c>
      <c r="B25" s="55" t="s">
        <v>215</v>
      </c>
      <c r="C25" s="56" t="s">
        <v>216</v>
      </c>
      <c r="D25" s="58" t="s">
        <v>100</v>
      </c>
      <c r="E25" s="58" t="s">
        <v>136</v>
      </c>
      <c r="F25" s="58" t="s">
        <v>98</v>
      </c>
      <c r="G25" s="58" t="s">
        <v>164</v>
      </c>
      <c r="H25" s="58" t="str">
        <f>VLOOKUP(G25,'Aspectos Ambientales '!$B$4:$C$61,2,FALSE)</f>
        <v>Aceites  de transformadores, condensadores y chatarra contaminada con bifenilos policlorados (PCBs),</v>
      </c>
      <c r="I25" s="58" t="s">
        <v>76</v>
      </c>
      <c r="J25" s="58" t="s">
        <v>77</v>
      </c>
      <c r="K25" s="58" t="str">
        <f>VLOOKUP(J25,'IA-CO'!$G$4:$H$25,2,FALSE)</f>
        <v>Disminución de la vida útil de las celdas de seguridad.</v>
      </c>
      <c r="L25" s="58">
        <v>1</v>
      </c>
      <c r="M25" s="58">
        <v>25</v>
      </c>
      <c r="N25" s="58">
        <v>2</v>
      </c>
      <c r="O25" s="58">
        <v>2</v>
      </c>
      <c r="P25" s="59">
        <f t="shared" ref="P25" si="8">SUM(M25:O25)</f>
        <v>29</v>
      </c>
      <c r="Q25" s="59">
        <f t="shared" ref="Q25" si="9">P25*L25</f>
        <v>29</v>
      </c>
      <c r="R25" s="58" t="str">
        <f t="shared" ref="R25:R29" si="10">IF(AND(Q25&lt;=26),"MINIMO",IF(AND(Q25&gt;=27,Q25&lt;=51),"BAJO",IF(AND(Q25&gt;=52,Q25&lt;=59),"MODERADO",IF(AND(Q25&gt;=60,Q25&lt;=109),"ALTO",IF(AND(Q25&gt;=110,Q25&lt;=160),"EXTREMO",IF(Q25&lt;=0,"FALTAN DATOS"))))))</f>
        <v>BAJO</v>
      </c>
      <c r="S25" s="58"/>
      <c r="T25" s="58"/>
      <c r="U25" s="58"/>
      <c r="V25" s="58"/>
      <c r="W25" s="58"/>
      <c r="X25" s="58"/>
      <c r="Y25" s="58"/>
      <c r="Z25" s="58"/>
      <c r="AA25" s="58"/>
      <c r="AB25" s="57"/>
      <c r="AC25" s="58"/>
      <c r="AD25" s="58"/>
    </row>
    <row r="26" spans="1:30" s="60" customFormat="1" ht="134.25" customHeight="1">
      <c r="A26" s="55" t="s">
        <v>212</v>
      </c>
      <c r="B26" s="55" t="s">
        <v>213</v>
      </c>
      <c r="C26" s="56" t="s">
        <v>214</v>
      </c>
      <c r="D26" s="57" t="s">
        <v>103</v>
      </c>
      <c r="E26" s="57" t="s">
        <v>73</v>
      </c>
      <c r="F26" s="57" t="s">
        <v>104</v>
      </c>
      <c r="G26" s="57" t="s">
        <v>105</v>
      </c>
      <c r="H26" s="57" t="str">
        <f>VLOOKUP(G26,'Aspectos Ambientales '!$B$4:$C$61,2,FALSE)</f>
        <v xml:space="preserve">Fallas en los activos, tableros de control, corto circuito, o daños en las subestaciones etc. </v>
      </c>
      <c r="I26" s="57" t="s">
        <v>106</v>
      </c>
      <c r="J26" s="57" t="s">
        <v>107</v>
      </c>
      <c r="K26" s="57" t="str">
        <f>VLOOKUP(J26,'IA-CO'!$G$4:$H$25,2,FALSE)</f>
        <v>Deterioro de la capa de ozono, afectación de la calidad del aire, contaminación agua ( subterráneas y superficiales),  capa de suelo, generación de residuos, cambio en la calidad del aire, etc.</v>
      </c>
      <c r="L26" s="58">
        <v>2</v>
      </c>
      <c r="M26" s="58">
        <v>25</v>
      </c>
      <c r="N26" s="58">
        <v>5</v>
      </c>
      <c r="O26" s="58">
        <v>5</v>
      </c>
      <c r="P26" s="59">
        <f>SUM(M26:O26)</f>
        <v>35</v>
      </c>
      <c r="Q26" s="59">
        <f>P26*L26</f>
        <v>70</v>
      </c>
      <c r="R26" s="58" t="str">
        <f t="shared" si="10"/>
        <v>ALTO</v>
      </c>
      <c r="S26" s="58"/>
      <c r="T26" s="58"/>
      <c r="U26" s="58"/>
      <c r="V26" s="58"/>
      <c r="W26" s="58"/>
      <c r="X26" s="58" t="s">
        <v>108</v>
      </c>
      <c r="Y26" s="58" t="s">
        <v>109</v>
      </c>
      <c r="Z26" s="58" t="s">
        <v>110</v>
      </c>
      <c r="AA26" s="58">
        <v>1</v>
      </c>
      <c r="AB26" s="57" t="str">
        <f t="shared" ref="AB26:AB29" si="11">IF(AND(AA26&lt;=1),"Aceptable",IF(AND(AA26&lt;=2),"Tolerable",IF(AND(AA26&lt;=3),"Inaceptable",IF(AA26&lt;=0,"FALTAN DATOS"))))</f>
        <v>Aceptable</v>
      </c>
      <c r="AC26" s="57"/>
      <c r="AD26" s="57"/>
    </row>
    <row r="27" spans="1:30" s="60" customFormat="1" ht="134.25" customHeight="1">
      <c r="A27" s="55" t="s">
        <v>212</v>
      </c>
      <c r="B27" s="55" t="s">
        <v>215</v>
      </c>
      <c r="C27" s="56" t="s">
        <v>216</v>
      </c>
      <c r="D27" s="57" t="s">
        <v>103</v>
      </c>
      <c r="E27" s="57" t="s">
        <v>73</v>
      </c>
      <c r="F27" s="57" t="s">
        <v>219</v>
      </c>
      <c r="G27" s="57" t="s">
        <v>220</v>
      </c>
      <c r="H27" s="57" t="str">
        <f>VLOOKUP(G27,'Aspectos Ambientales '!$B$4:$C$61,2,FALSE)</f>
        <v>Fuga de aceite  dielectrico de transformadores, Fugas de aceites moviles, derrame de aceites dielectricos  o sustancias  en actividades operativas.</v>
      </c>
      <c r="I27" s="57" t="s">
        <v>106</v>
      </c>
      <c r="J27" s="57" t="s">
        <v>107</v>
      </c>
      <c r="K27" s="57" t="str">
        <f>VLOOKUP(J27,'IA-CO'!$G$4:$H$25,2,FALSE)</f>
        <v>Deterioro de la capa de ozono, afectación de la calidad del aire, contaminación agua ( subterráneas y superficiales),  capa de suelo, generación de residuos, cambio en la calidad del aire, etc.</v>
      </c>
      <c r="L27" s="58">
        <v>2</v>
      </c>
      <c r="M27" s="58">
        <v>16</v>
      </c>
      <c r="N27" s="58">
        <v>3</v>
      </c>
      <c r="O27" s="58">
        <v>3</v>
      </c>
      <c r="P27" s="59">
        <f t="shared" ref="P27:P29" si="12">SUM(M27:O27)</f>
        <v>22</v>
      </c>
      <c r="Q27" s="59">
        <f t="shared" ref="Q27:Q29" si="13">P27*L27</f>
        <v>44</v>
      </c>
      <c r="R27" s="58" t="str">
        <f t="shared" si="10"/>
        <v>BAJO</v>
      </c>
      <c r="S27" s="58"/>
      <c r="T27" s="58"/>
      <c r="U27" s="58"/>
      <c r="V27" s="58"/>
      <c r="W27" s="58"/>
      <c r="X27" s="58" t="s">
        <v>108</v>
      </c>
      <c r="Y27" s="58" t="s">
        <v>109</v>
      </c>
      <c r="Z27" s="58" t="s">
        <v>110</v>
      </c>
      <c r="AA27" s="58">
        <v>1</v>
      </c>
      <c r="AB27" s="57" t="str">
        <f t="shared" si="11"/>
        <v>Aceptable</v>
      </c>
      <c r="AC27" s="57"/>
      <c r="AD27" s="57"/>
    </row>
    <row r="28" spans="1:30" s="60" customFormat="1" ht="134.25" customHeight="1">
      <c r="A28" s="55" t="s">
        <v>212</v>
      </c>
      <c r="B28" s="55" t="s">
        <v>213</v>
      </c>
      <c r="C28" s="56" t="s">
        <v>214</v>
      </c>
      <c r="D28" s="92" t="s">
        <v>100</v>
      </c>
      <c r="E28" s="57" t="s">
        <v>73</v>
      </c>
      <c r="F28" s="57" t="s">
        <v>111</v>
      </c>
      <c r="G28" s="57" t="s">
        <v>112</v>
      </c>
      <c r="H28" s="57" t="str">
        <f>VLOOKUP(G28,'Aspectos Ambientales '!$B$4:$C$61,2,FALSE)</f>
        <v>Fuga,quiebre, o daño  de las tuberias de agua de las instalaciones de la compañía.</v>
      </c>
      <c r="I28" s="57" t="s">
        <v>106</v>
      </c>
      <c r="J28" s="57" t="s">
        <v>107</v>
      </c>
      <c r="K28" s="57" t="str">
        <f>VLOOKUP(J28,'IA-CO'!$G$4:$H$25,2,FALSE)</f>
        <v>Deterioro de la capa de ozono, afectación de la calidad del aire, contaminación agua ( subterráneas y superficiales),  capa de suelo, generación de residuos, cambio en la calidad del aire, etc.</v>
      </c>
      <c r="L28" s="58">
        <v>3</v>
      </c>
      <c r="M28" s="58">
        <v>9</v>
      </c>
      <c r="N28" s="58">
        <v>5</v>
      </c>
      <c r="O28" s="58">
        <v>3</v>
      </c>
      <c r="P28" s="59">
        <f t="shared" si="12"/>
        <v>17</v>
      </c>
      <c r="Q28" s="59">
        <f t="shared" si="13"/>
        <v>51</v>
      </c>
      <c r="R28" s="58" t="str">
        <f t="shared" si="10"/>
        <v>BAJO</v>
      </c>
      <c r="S28" s="58"/>
      <c r="T28" s="58"/>
      <c r="U28" s="58"/>
      <c r="V28" s="58"/>
      <c r="W28" s="58"/>
      <c r="X28" s="58" t="s">
        <v>108</v>
      </c>
      <c r="Y28" s="58" t="s">
        <v>109</v>
      </c>
      <c r="Z28" s="58" t="s">
        <v>110</v>
      </c>
      <c r="AA28" s="58">
        <v>1</v>
      </c>
      <c r="AB28" s="57" t="str">
        <f t="shared" si="11"/>
        <v>Aceptable</v>
      </c>
      <c r="AC28" s="57"/>
      <c r="AD28" s="57"/>
    </row>
    <row r="29" spans="1:30" s="60" customFormat="1" ht="134.25" customHeight="1">
      <c r="A29" s="55" t="s">
        <v>212</v>
      </c>
      <c r="B29" s="55" t="s">
        <v>213</v>
      </c>
      <c r="C29" s="56" t="s">
        <v>214</v>
      </c>
      <c r="D29" s="57" t="s">
        <v>103</v>
      </c>
      <c r="E29" s="57" t="s">
        <v>73</v>
      </c>
      <c r="F29" s="57" t="s">
        <v>113</v>
      </c>
      <c r="G29" s="57" t="s">
        <v>114</v>
      </c>
      <c r="H29" s="57" t="str">
        <f>VLOOKUP(G29,'Aspectos Ambientales '!$B$4:$C$61,2,FALSE)</f>
        <v>Emergencias Ambientales  por origen natural.</v>
      </c>
      <c r="I29" s="57" t="s">
        <v>106</v>
      </c>
      <c r="J29" s="57" t="s">
        <v>107</v>
      </c>
      <c r="K29" s="57" t="str">
        <f>VLOOKUP(J29,'IA-CO'!$G$4:$H$25,2,FALSE)</f>
        <v>Deterioro de la capa de ozono, afectación de la calidad del aire, contaminación agua ( subterráneas y superficiales),  capa de suelo, generación de residuos, cambio en la calidad del aire, etc.</v>
      </c>
      <c r="L29" s="58">
        <v>2</v>
      </c>
      <c r="M29" s="58">
        <v>25</v>
      </c>
      <c r="N29" s="58">
        <v>5</v>
      </c>
      <c r="O29" s="58">
        <v>5</v>
      </c>
      <c r="P29" s="59">
        <f t="shared" si="12"/>
        <v>35</v>
      </c>
      <c r="Q29" s="59">
        <f t="shared" si="13"/>
        <v>70</v>
      </c>
      <c r="R29" s="58" t="str">
        <f t="shared" si="10"/>
        <v>ALTO</v>
      </c>
      <c r="S29" s="58"/>
      <c r="T29" s="58"/>
      <c r="U29" s="58"/>
      <c r="V29" s="58"/>
      <c r="W29" s="58"/>
      <c r="X29" s="58" t="s">
        <v>108</v>
      </c>
      <c r="Y29" s="58" t="s">
        <v>109</v>
      </c>
      <c r="Z29" s="58" t="s">
        <v>110</v>
      </c>
      <c r="AA29" s="58">
        <v>1</v>
      </c>
      <c r="AB29" s="57" t="str">
        <f t="shared" si="11"/>
        <v>Aceptable</v>
      </c>
      <c r="AC29" s="57"/>
      <c r="AD29" s="57"/>
    </row>
  </sheetData>
  <autoFilter ref="A9:AD29" xr:uid="{E64E0D30-982D-41B0-BEEA-2CA33F569960}"/>
  <mergeCells count="26">
    <mergeCell ref="A1:B3"/>
    <mergeCell ref="C1:AD3"/>
    <mergeCell ref="D4:AD5"/>
    <mergeCell ref="F8:H8"/>
    <mergeCell ref="A6:B6"/>
    <mergeCell ref="C6:AD6"/>
    <mergeCell ref="A7:K7"/>
    <mergeCell ref="L7:R7"/>
    <mergeCell ref="S7:AD7"/>
    <mergeCell ref="A8:A9"/>
    <mergeCell ref="B8:B9"/>
    <mergeCell ref="C8:C9"/>
    <mergeCell ref="D8:D9"/>
    <mergeCell ref="E8:E9"/>
    <mergeCell ref="AD8:AD9"/>
    <mergeCell ref="I8:K8"/>
    <mergeCell ref="L8:L9"/>
    <mergeCell ref="M8:P8"/>
    <mergeCell ref="AA8:AA9"/>
    <mergeCell ref="AB8:AB9"/>
    <mergeCell ref="AC8:AC9"/>
    <mergeCell ref="Q8:Q9"/>
    <mergeCell ref="R8:R9"/>
    <mergeCell ref="S8:X8"/>
    <mergeCell ref="Y8:Y9"/>
    <mergeCell ref="Z8:Z9"/>
  </mergeCells>
  <conditionalFormatting sqref="A7:B8">
    <cfRule type="cellIs" dxfId="685" priority="14" operator="equal">
      <formula>"INACEPTABLE"</formula>
    </cfRule>
    <cfRule type="cellIs" dxfId="684" priority="15" operator="equal">
      <formula>"TOLERABLE"</formula>
    </cfRule>
    <cfRule type="cellIs" dxfId="683" priority="16" operator="equal">
      <formula>"ACEPTABLE"</formula>
    </cfRule>
    <cfRule type="cellIs" dxfId="682" priority="17" stopIfTrue="1" operator="equal">
      <formula>"MINIMO"</formula>
    </cfRule>
    <cfRule type="cellIs" dxfId="681" priority="18" stopIfTrue="1" operator="equal">
      <formula>"BAJO"</formula>
    </cfRule>
    <cfRule type="cellIs" dxfId="680" priority="19" stopIfTrue="1" operator="equal">
      <formula>"MODERADO"</formula>
    </cfRule>
    <cfRule type="cellIs" dxfId="679" priority="20" stopIfTrue="1" operator="equal">
      <formula>"ALTO"</formula>
    </cfRule>
    <cfRule type="cellIs" dxfId="678" priority="21" stopIfTrue="1" operator="equal">
      <formula>"EXTREMO"</formula>
    </cfRule>
  </conditionalFormatting>
  <conditionalFormatting sqref="C8:E8">
    <cfRule type="cellIs" dxfId="677" priority="95" operator="equal">
      <formula>"INACEPTABLE"</formula>
    </cfRule>
    <cfRule type="cellIs" dxfId="676" priority="96" operator="equal">
      <formula>"TOLERABLE"</formula>
    </cfRule>
    <cfRule type="cellIs" dxfId="675" priority="97" operator="equal">
      <formula>"ACEPTABLE"</formula>
    </cfRule>
    <cfRule type="cellIs" dxfId="674" priority="98" stopIfTrue="1" operator="equal">
      <formula>"MINIMO"</formula>
    </cfRule>
    <cfRule type="cellIs" dxfId="673" priority="99" stopIfTrue="1" operator="equal">
      <formula>"BAJO"</formula>
    </cfRule>
    <cfRule type="cellIs" dxfId="672" priority="100" stopIfTrue="1" operator="equal">
      <formula>"MODERADO"</formula>
    </cfRule>
    <cfRule type="cellIs" dxfId="671" priority="101" stopIfTrue="1" operator="equal">
      <formula>"ALTO"</formula>
    </cfRule>
    <cfRule type="cellIs" dxfId="670" priority="102" stopIfTrue="1" operator="equal">
      <formula>"EXTREMO"</formula>
    </cfRule>
  </conditionalFormatting>
  <conditionalFormatting sqref="F8:F9">
    <cfRule type="cellIs" dxfId="669" priority="63" operator="equal">
      <formula>"INACEPTABLE"</formula>
    </cfRule>
    <cfRule type="cellIs" dxfId="668" priority="64" operator="equal">
      <formula>"TOLERABLE"</formula>
    </cfRule>
    <cfRule type="cellIs" dxfId="667" priority="65" operator="equal">
      <formula>"ACEPTABLE"</formula>
    </cfRule>
    <cfRule type="cellIs" dxfId="666" priority="66" stopIfTrue="1" operator="equal">
      <formula>"MINIMO"</formula>
    </cfRule>
    <cfRule type="cellIs" dxfId="665" priority="67" stopIfTrue="1" operator="equal">
      <formula>"BAJO"</formula>
    </cfRule>
    <cfRule type="cellIs" dxfId="664" priority="68" stopIfTrue="1" operator="equal">
      <formula>"MODERADO"</formula>
    </cfRule>
    <cfRule type="cellIs" dxfId="663" priority="69" stopIfTrue="1" operator="equal">
      <formula>"ALTO"</formula>
    </cfRule>
    <cfRule type="cellIs" dxfId="662" priority="70" stopIfTrue="1" operator="equal">
      <formula>"EXTREMO"</formula>
    </cfRule>
  </conditionalFormatting>
  <conditionalFormatting sqref="G9:K9">
    <cfRule type="cellIs" dxfId="661" priority="55" operator="equal">
      <formula>"INACEPTABLE"</formula>
    </cfRule>
    <cfRule type="cellIs" dxfId="660" priority="56" operator="equal">
      <formula>"TOLERABLE"</formula>
    </cfRule>
    <cfRule type="cellIs" dxfId="659" priority="57" operator="equal">
      <formula>"ACEPTABLE"</formula>
    </cfRule>
    <cfRule type="cellIs" dxfId="658" priority="58" stopIfTrue="1" operator="equal">
      <formula>"MINIMO"</formula>
    </cfRule>
    <cfRule type="cellIs" dxfId="657" priority="59" stopIfTrue="1" operator="equal">
      <formula>"BAJO"</formula>
    </cfRule>
    <cfRule type="cellIs" dxfId="656" priority="60" stopIfTrue="1" operator="equal">
      <formula>"MODERADO"</formula>
    </cfRule>
    <cfRule type="cellIs" dxfId="655" priority="61" stopIfTrue="1" operator="equal">
      <formula>"ALTO"</formula>
    </cfRule>
    <cfRule type="cellIs" dxfId="654" priority="62" stopIfTrue="1" operator="equal">
      <formula>"EXTREMO"</formula>
    </cfRule>
  </conditionalFormatting>
  <conditionalFormatting sqref="I8">
    <cfRule type="cellIs" dxfId="653" priority="47" operator="equal">
      <formula>"INACEPTABLE"</formula>
    </cfRule>
    <cfRule type="cellIs" dxfId="652" priority="48" operator="equal">
      <formula>"TOLERABLE"</formula>
    </cfRule>
    <cfRule type="cellIs" dxfId="651" priority="49" operator="equal">
      <formula>"ACEPTABLE"</formula>
    </cfRule>
    <cfRule type="cellIs" dxfId="650" priority="50" stopIfTrue="1" operator="equal">
      <formula>"MINIMO"</formula>
    </cfRule>
    <cfRule type="cellIs" dxfId="649" priority="51" stopIfTrue="1" operator="equal">
      <formula>"BAJO"</formula>
    </cfRule>
    <cfRule type="cellIs" dxfId="648" priority="52" stopIfTrue="1" operator="equal">
      <formula>"MODERADO"</formula>
    </cfRule>
    <cfRule type="cellIs" dxfId="647" priority="53" stopIfTrue="1" operator="equal">
      <formula>"ALTO"</formula>
    </cfRule>
    <cfRule type="cellIs" dxfId="646" priority="54" stopIfTrue="1" operator="equal">
      <formula>"EXTREMO"</formula>
    </cfRule>
  </conditionalFormatting>
  <conditionalFormatting sqref="L7">
    <cfRule type="cellIs" dxfId="645" priority="79" operator="equal">
      <formula>"INACEPTABLE"</formula>
    </cfRule>
    <cfRule type="cellIs" dxfId="644" priority="80" operator="equal">
      <formula>"TOLERABLE"</formula>
    </cfRule>
    <cfRule type="cellIs" dxfId="643" priority="81" operator="equal">
      <formula>"ACEPTABLE"</formula>
    </cfRule>
    <cfRule type="cellIs" dxfId="642" priority="82" stopIfTrue="1" operator="equal">
      <formula>"MINIMO"</formula>
    </cfRule>
    <cfRule type="cellIs" dxfId="641" priority="83" stopIfTrue="1" operator="equal">
      <formula>"BAJO"</formula>
    </cfRule>
    <cfRule type="cellIs" dxfId="640" priority="84" stopIfTrue="1" operator="equal">
      <formula>"MODERADO"</formula>
    </cfRule>
    <cfRule type="cellIs" dxfId="639" priority="85" stopIfTrue="1" operator="equal">
      <formula>"ALTO"</formula>
    </cfRule>
    <cfRule type="cellIs" dxfId="638" priority="86" stopIfTrue="1" operator="equal">
      <formula>"EXTREMO"</formula>
    </cfRule>
  </conditionalFormatting>
  <conditionalFormatting sqref="L8:M8 Y8:AD8">
    <cfRule type="cellIs" dxfId="637" priority="127" operator="equal">
      <formula>"INACEPTABLE"</formula>
    </cfRule>
    <cfRule type="cellIs" dxfId="636" priority="128" operator="equal">
      <formula>"TOLERABLE"</formula>
    </cfRule>
    <cfRule type="cellIs" dxfId="635" priority="129" operator="equal">
      <formula>"ACEPTABLE"</formula>
    </cfRule>
    <cfRule type="cellIs" dxfId="634" priority="130" stopIfTrue="1" operator="equal">
      <formula>"MINIMO"</formula>
    </cfRule>
    <cfRule type="cellIs" dxfId="633" priority="131" stopIfTrue="1" operator="equal">
      <formula>"BAJO"</formula>
    </cfRule>
    <cfRule type="cellIs" dxfId="632" priority="132" stopIfTrue="1" operator="equal">
      <formula>"MODERADO"</formula>
    </cfRule>
    <cfRule type="cellIs" dxfId="631" priority="133" stopIfTrue="1" operator="equal">
      <formula>"ALTO"</formula>
    </cfRule>
    <cfRule type="cellIs" dxfId="630" priority="134" stopIfTrue="1" operator="equal">
      <formula>"EXTREMO"</formula>
    </cfRule>
  </conditionalFormatting>
  <conditionalFormatting sqref="M9:P9">
    <cfRule type="cellIs" dxfId="629" priority="103" operator="equal">
      <formula>"INACEPTABLE"</formula>
    </cfRule>
    <cfRule type="cellIs" dxfId="628" priority="104" operator="equal">
      <formula>"TOLERABLE"</formula>
    </cfRule>
    <cfRule type="cellIs" dxfId="627" priority="105" operator="equal">
      <formula>"ACEPTABLE"</formula>
    </cfRule>
    <cfRule type="cellIs" dxfId="626" priority="106" stopIfTrue="1" operator="equal">
      <formula>"MINIMO"</formula>
    </cfRule>
    <cfRule type="cellIs" dxfId="625" priority="107" stopIfTrue="1" operator="equal">
      <formula>"BAJO"</formula>
    </cfRule>
    <cfRule type="cellIs" dxfId="624" priority="108" stopIfTrue="1" operator="equal">
      <formula>"MODERADO"</formula>
    </cfRule>
    <cfRule type="cellIs" dxfId="623" priority="109" stopIfTrue="1" operator="equal">
      <formula>"ALTO"</formula>
    </cfRule>
    <cfRule type="cellIs" dxfId="622" priority="110" stopIfTrue="1" operator="equal">
      <formula>"EXTREMO"</formula>
    </cfRule>
  </conditionalFormatting>
  <conditionalFormatting sqref="Q8:S8">
    <cfRule type="cellIs" dxfId="621" priority="119" operator="equal">
      <formula>"INACEPTABLE"</formula>
    </cfRule>
    <cfRule type="cellIs" dxfId="620" priority="120" operator="equal">
      <formula>"TOLERABLE"</formula>
    </cfRule>
    <cfRule type="cellIs" dxfId="619" priority="121" operator="equal">
      <formula>"ACEPTABLE"</formula>
    </cfRule>
    <cfRule type="cellIs" dxfId="618" priority="122" stopIfTrue="1" operator="equal">
      <formula>"MINIMO"</formula>
    </cfRule>
    <cfRule type="cellIs" dxfId="617" priority="123" stopIfTrue="1" operator="equal">
      <formula>"BAJO"</formula>
    </cfRule>
    <cfRule type="cellIs" dxfId="616" priority="124" stopIfTrue="1" operator="equal">
      <formula>"MODERADO"</formula>
    </cfRule>
    <cfRule type="cellIs" dxfId="615" priority="125" stopIfTrue="1" operator="equal">
      <formula>"ALTO"</formula>
    </cfRule>
    <cfRule type="cellIs" dxfId="614" priority="126" stopIfTrue="1" operator="equal">
      <formula>"EXTREMO"</formula>
    </cfRule>
  </conditionalFormatting>
  <conditionalFormatting sqref="R10:R29">
    <cfRule type="containsText" dxfId="613" priority="9" operator="containsText" text="Moderado">
      <formula>NOT(ISERROR(SEARCH("Moderado",R10)))</formula>
    </cfRule>
    <cfRule type="containsText" dxfId="612" priority="10" operator="containsText" text="Extremo">
      <formula>NOT(ISERROR(SEARCH("Extremo",R10)))</formula>
    </cfRule>
    <cfRule type="containsText" dxfId="611" priority="11" operator="containsText" text="Alto">
      <formula>NOT(ISERROR(SEARCH("Alto",R10)))</formula>
    </cfRule>
    <cfRule type="containsText" dxfId="610" priority="12" operator="containsText" text="Bajo">
      <formula>NOT(ISERROR(SEARCH("Bajo",R10)))</formula>
    </cfRule>
    <cfRule type="containsText" dxfId="609" priority="13" operator="containsText" text="Minimo">
      <formula>NOT(ISERROR(SEARCH("Minimo",R10)))</formula>
    </cfRule>
  </conditionalFormatting>
  <conditionalFormatting sqref="S7">
    <cfRule type="cellIs" dxfId="608" priority="71" operator="equal">
      <formula>"INACEPTABLE"</formula>
    </cfRule>
    <cfRule type="cellIs" dxfId="607" priority="72" operator="equal">
      <formula>"TOLERABLE"</formula>
    </cfRule>
    <cfRule type="cellIs" dxfId="606" priority="73" operator="equal">
      <formula>"ACEPTABLE"</formula>
    </cfRule>
    <cfRule type="cellIs" dxfId="605" priority="74" stopIfTrue="1" operator="equal">
      <formula>"MINIMO"</formula>
    </cfRule>
    <cfRule type="cellIs" dxfId="604" priority="75" stopIfTrue="1" operator="equal">
      <formula>"BAJO"</formula>
    </cfRule>
    <cfRule type="cellIs" dxfId="603" priority="76" stopIfTrue="1" operator="equal">
      <formula>"MODERADO"</formula>
    </cfRule>
    <cfRule type="cellIs" dxfId="602" priority="77" stopIfTrue="1" operator="equal">
      <formula>"ALTO"</formula>
    </cfRule>
    <cfRule type="cellIs" dxfId="601" priority="78" stopIfTrue="1" operator="equal">
      <formula>"EXTREMO"</formula>
    </cfRule>
  </conditionalFormatting>
  <conditionalFormatting sqref="S9:X9">
    <cfRule type="cellIs" dxfId="600" priority="111" operator="equal">
      <formula>"INACEPTABLE"</formula>
    </cfRule>
    <cfRule type="cellIs" dxfId="599" priority="112" operator="equal">
      <formula>"TOLERABLE"</formula>
    </cfRule>
    <cfRule type="cellIs" dxfId="598" priority="113" operator="equal">
      <formula>"ACEPTABLE"</formula>
    </cfRule>
    <cfRule type="cellIs" dxfId="597" priority="114" stopIfTrue="1" operator="equal">
      <formula>"MINIMO"</formula>
    </cfRule>
    <cfRule type="cellIs" dxfId="596" priority="115" stopIfTrue="1" operator="equal">
      <formula>"BAJO"</formula>
    </cfRule>
    <cfRule type="cellIs" dxfId="595" priority="116" stopIfTrue="1" operator="equal">
      <formula>"MODERADO"</formula>
    </cfRule>
    <cfRule type="cellIs" dxfId="594" priority="117" stopIfTrue="1" operator="equal">
      <formula>"ALTO"</formula>
    </cfRule>
    <cfRule type="cellIs" dxfId="593" priority="118" stopIfTrue="1" operator="equal">
      <formula>"EXTREMO"</formula>
    </cfRule>
  </conditionalFormatting>
  <conditionalFormatting sqref="AB10:AB13 AB17:AB18 AB22:AB24">
    <cfRule type="containsText" dxfId="592" priority="23" operator="containsText" text="Inaceptable">
      <formula>NOT(ISERROR(SEARCH("Inaceptable",AB10)))</formula>
    </cfRule>
    <cfRule type="containsText" dxfId="591" priority="24" operator="containsText" text="Aceptable">
      <formula>NOT(ISERROR(SEARCH("Aceptable",AB10)))</formula>
    </cfRule>
    <cfRule type="cellIs" dxfId="590" priority="25" operator="lessThanOrEqual">
      <formula>1</formula>
    </cfRule>
    <cfRule type="containsText" dxfId="589" priority="26" operator="containsText" text="Aceptable">
      <formula>NOT(ISERROR(SEARCH("Aceptable",AB10)))</formula>
    </cfRule>
    <cfRule type="containsText" dxfId="588" priority="27" operator="containsText" text="Tolerable">
      <formula>NOT(ISERROR(SEARCH("Tolerable",AB10)))</formula>
    </cfRule>
    <cfRule type="containsText" dxfId="587" priority="41" operator="containsText" text="Inaceptable">
      <formula>NOT(ISERROR(SEARCH("Inaceptable",AB10)))</formula>
    </cfRule>
  </conditionalFormatting>
  <conditionalFormatting sqref="AB11:AB13 AB17:AB18 AB22:AB24">
    <cfRule type="containsText" dxfId="586" priority="22" operator="containsText" text="Tolerable">
      <formula>NOT(ISERROR(SEARCH("Tolerable",AB11)))</formula>
    </cfRule>
  </conditionalFormatting>
  <conditionalFormatting sqref="AB12 AB18 AB22:AB24">
    <cfRule type="containsText" dxfId="585" priority="40" operator="containsText" text="Aceptable">
      <formula>NOT(ISERROR(SEARCH("Aceptable",AB12)))</formula>
    </cfRule>
  </conditionalFormatting>
  <conditionalFormatting sqref="AB26:AB29">
    <cfRule type="containsText" dxfId="584" priority="1" operator="containsText" text="Tolerable">
      <formula>NOT(ISERROR(SEARCH("Tolerable",AB26)))</formula>
    </cfRule>
    <cfRule type="containsText" dxfId="583" priority="2" operator="containsText" text="Inaceptable">
      <formula>NOT(ISERROR(SEARCH("Inaceptable",AB26)))</formula>
    </cfRule>
    <cfRule type="containsText" dxfId="582" priority="3" operator="containsText" text="Aceptable">
      <formula>NOT(ISERROR(SEARCH("Aceptable",AB26)))</formula>
    </cfRule>
    <cfRule type="cellIs" dxfId="581" priority="4" operator="lessThanOrEqual">
      <formula>1</formula>
    </cfRule>
    <cfRule type="containsText" dxfId="580" priority="5" operator="containsText" text="Aceptable">
      <formula>NOT(ISERROR(SEARCH("Aceptable",AB26)))</formula>
    </cfRule>
    <cfRule type="containsText" dxfId="579" priority="6" operator="containsText" text="Tolerable">
      <formula>NOT(ISERROR(SEARCH("Tolerable",AB26)))</formula>
    </cfRule>
    <cfRule type="containsText" dxfId="578" priority="7" operator="containsText" text="Aceptable">
      <formula>NOT(ISERROR(SEARCH("Aceptable",AB26)))</formula>
    </cfRule>
    <cfRule type="containsText" dxfId="577" priority="8" operator="containsText" text="Inaceptable">
      <formula>NOT(ISERROR(SEARCH("Inaceptable",AB26)))</formula>
    </cfRule>
  </conditionalFormatting>
  <dataValidations count="22">
    <dataValidation allowBlank="1" showInputMessage="1" showErrorMessage="1" prompt="Ir a pestaña de VAL CONTROL" sqref="AA8" xr:uid="{8AE26DBC-D97A-43EB-84F1-7699154194AA}"/>
    <dataValidation allowBlank="1" showInputMessage="1" showErrorMessage="1" prompt="Establecer las actividades del proceso a ser analizadas." sqref="C8" xr:uid="{F59A68E3-F6AD-4FBD-9040-5E7EA8ED008D}"/>
    <dataValidation allowBlank="1" showInputMessage="1" showErrorMessage="1" prompt="Acciones o controles que previenen y/o reducen que las causas o consecuencias se materialicen._x000a_(Marque con una &quot;X&quot;)" sqref="S8:X8" xr:uid="{A47E3BBC-2A4A-4E9E-AE77-4308176852BF}"/>
    <dataValidation allowBlank="1" showInputMessage="1" showErrorMessage="1" prompt="Resultado de la probabilidad y la severidad." sqref="Q8" xr:uid="{4DDBC57C-3BA0-49DA-8744-A5EA2589C57F}"/>
    <dataValidation allowBlank="1" showInputMessage="1" showErrorMessage="1" prompt="Severidad &amp; Probabilidad de que se materialice la consecuencia." sqref="R8" xr:uid="{95255E38-14F3-4F6C-BB31-E8C489BA5B8E}"/>
    <dataValidation allowBlank="1" showInputMessage="1" showErrorMessage="1" prompt="En caso de que la valoración del riesgo vs el control, de como resultado tolerable o inaceptable, sera necesario continuar con acciones adicionales. De ser el resultado aceptable, el riesgo se encuentra controlado con los puntos de control establecidos." sqref="AB8" xr:uid="{5CD9E1AA-2305-45C4-B52D-D0DE13448A24}"/>
    <dataValidation allowBlank="1" showInputMessage="1" showErrorMessage="1" prompt="Consecutivo de la acción a ser controlado mediante el cronograma de actividades, finding, action, etc. En donde se encontrara el detalle de la fecha de cumplimiento, responsable, etc." sqref="AD8" xr:uid="{105A3845-D6B0-47C0-AA78-6BBA2494CB4A}"/>
    <dataValidation allowBlank="1" showInputMessage="1" showErrorMessage="1" prompt="Acciones a ser realizadas con el fin de llevar la valoracion del riesgo vs el control a nivel aceptable." sqref="AC8" xr:uid="{205A40CC-D976-4AD2-9065-ECC7ABDBAEC3}"/>
    <dataValidation allowBlank="1" showInputMessage="1" showErrorMessage="1" prompt="Proceso encargado de garantizar que el Punto de Control se cumpla." sqref="Z8" xr:uid="{9C6F3F54-355F-4A14-87BA-77AF1BE5FCDE}"/>
    <dataValidation allowBlank="1" showInputMessage="1" showErrorMessage="1" prompt="Registros (evidencia) que soporta el cumplimiento del Punto de Control." sqref="Y8" xr:uid="{1F221005-44CA-43EB-8D6C-165F1FF3BA80}"/>
    <dataValidation allowBlank="1" showInputMessage="1" showErrorMessage="1" prompt="Ir a pestaña de PROBABILIDAD_x000a_Probabilidad de la actividad." sqref="L8" xr:uid="{CFD3BAA0-89F1-49AB-9152-843F738195BA}"/>
    <dataValidation type="list" allowBlank="1" showInputMessage="1" showErrorMessage="1" sqref="M7:P7" xr:uid="{5F6DA5E0-8789-4CD1-80AC-70E897969ADD}">
      <formula1>#REF!</formula1>
    </dataValidation>
    <dataValidation allowBlank="1" showInputMessage="1" showErrorMessage="1" prompt="Seleccione el tipo de actividad que genera los reciduos " sqref="E8" xr:uid="{73AD08EC-8B9C-4B3A-90C2-6FF44F315E79}"/>
    <dataValidation allowBlank="1" showInputMessage="1" showErrorMessage="1" prompt="Cantidad de veces que se realizar la actividad" sqref="D8" xr:uid="{42CA89C2-E724-45BA-801A-5152AF590581}"/>
    <dataValidation allowBlank="1" showInputMessage="1" showErrorMessage="1" prompt="Clasificación de la actividad" sqref="H9" xr:uid="{7E2E0593-3C12-4BCB-98E3-6903E92A183B}"/>
    <dataValidation allowBlank="1" showInputMessage="1" showErrorMessage="1" prompt="Eliminar" sqref="S9" xr:uid="{53A7C50E-72C5-4F63-925F-75B979CBF7C3}"/>
    <dataValidation allowBlank="1" showInputMessage="1" showErrorMessage="1" prompt="Reducir" sqref="T9" xr:uid="{207C2C5B-E163-4519-AF14-05EE05EF5819}"/>
    <dataValidation allowBlank="1" showInputMessage="1" showErrorMessage="1" prompt="Reusar" sqref="U9" xr:uid="{C9DB0938-AC67-45FC-B456-6CF39D811FCD}"/>
    <dataValidation allowBlank="1" showInputMessage="1" showErrorMessage="1" prompt="Reciclar" sqref="V9" xr:uid="{5A4284B7-02B0-4206-AE08-7D3A5EC3866D}"/>
    <dataValidation allowBlank="1" showInputMessage="1" showErrorMessage="1" prompt="Controles de Ingeniería" sqref="W9" xr:uid="{A0BF1540-6ACB-4A94-82EE-4E9F4060135E}"/>
    <dataValidation allowBlank="1" showInputMessage="1" showErrorMessage="1" prompt="Controles Administrativos" sqref="X9" xr:uid="{8D231597-678C-4654-B8FD-E5D3EDD8BDD8}"/>
    <dataValidation allowBlank="1" showInputMessage="1" showErrorMessage="1" prompt="Ir a pestaña de SEVERIDAD_x000a_Impacto dentro de la organización que genera la actividad." sqref="M8 M9:P9" xr:uid="{A3685281-95BD-40D6-B894-4D9DD43917DF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F92415C2-C454-462B-BAA5-101F0EE440AF}">
          <x14:formula1>
            <xm:f>'Severidad '!$A$4:$A$15</xm:f>
          </x14:formula1>
          <xm:sqref>M10:M15 M17:M29</xm:sqref>
        </x14:dataValidation>
        <x14:dataValidation type="list" allowBlank="1" showInputMessage="1" showErrorMessage="1" xr:uid="{36B34E80-024D-4716-B542-DB7788954E82}">
          <x14:formula1>
            <xm:f>'Severidad '!$F$4:$F$15</xm:f>
          </x14:formula1>
          <xm:sqref>O10:O20</xm:sqref>
        </x14:dataValidation>
        <x14:dataValidation type="list" allowBlank="1" showInputMessage="1" showErrorMessage="1" xr:uid="{9C71D706-90B7-4495-90AE-BFEB542C9146}">
          <x14:formula1>
            <xm:f>'Severidad '!$A$4:$A$19</xm:f>
          </x14:formula1>
          <xm:sqref>M16</xm:sqref>
        </x14:dataValidation>
        <x14:dataValidation type="list" allowBlank="1" showInputMessage="1" showErrorMessage="1" xr:uid="{059BA539-FA21-4529-A595-CBBF50120960}">
          <x14:formula1>
            <xm:f>'Severidad '!$D$4:$D$15</xm:f>
          </x14:formula1>
          <xm:sqref>N10:N20 N21:O29</xm:sqref>
        </x14:dataValidation>
        <x14:dataValidation type="list" allowBlank="1" showInputMessage="1" showErrorMessage="1" xr:uid="{F6F4F062-D0ED-4588-AF8E-C530D42953A1}">
          <x14:formula1>
            <xm:f>'IA-CO'!$F$4:$F$24</xm:f>
          </x14:formula1>
          <xm:sqref>I10:I29</xm:sqref>
        </x14:dataValidation>
        <x14:dataValidation type="list" allowBlank="1" showInputMessage="1" showErrorMessage="1" xr:uid="{EF36DEDA-E414-4135-BBB4-DE5FF677B789}">
          <x14:formula1>
            <xm:f>'IA-CO'!$G$4:$G$25</xm:f>
          </x14:formula1>
          <xm:sqref>J10:J29</xm:sqref>
        </x14:dataValidation>
        <x14:dataValidation type="list" allowBlank="1" showInputMessage="1" showErrorMessage="1" xr:uid="{333BA761-640B-4DDF-974B-636C6EAA5172}">
          <x14:formula1>
            <xm:f>'Probabilidad '!$B$4:$B$8</xm:f>
          </x14:formula1>
          <xm:sqref>L10:L29</xm:sqref>
        </x14:dataValidation>
        <x14:dataValidation type="list" allowBlank="1" showInputMessage="1" showErrorMessage="1" xr:uid="{EDF696BA-E3C5-4876-8B9A-F12232955DC4}">
          <x14:formula1>
            <xm:f>'Probabilidad '!$E$16:$E$18</xm:f>
          </x14:formula1>
          <xm:sqref>AA10:AA29</xm:sqref>
        </x14:dataValidation>
        <x14:dataValidation type="list" allowBlank="1" showInputMessage="1" showErrorMessage="1" xr:uid="{8034F0C3-CF65-414D-AC40-A78A9FD180BF}">
          <x14:formula1>
            <xm:f>'IA-CO'!$F$29:$F$31</xm:f>
          </x14:formula1>
          <xm:sqref>D10:D29</xm:sqref>
        </x14:dataValidation>
        <x14:dataValidation type="list" allowBlank="1" showInputMessage="1" showErrorMessage="1" xr:uid="{97DBA660-FF29-400D-9FF6-C7DD89C082C0}">
          <x14:formula1>
            <xm:f>'IA-CO'!$G$29:$G$31</xm:f>
          </x14:formula1>
          <xm:sqref>E10:E29</xm:sqref>
        </x14:dataValidation>
        <x14:dataValidation type="list" allowBlank="1" showInputMessage="1" showErrorMessage="1" xr:uid="{AC213B1A-FD65-4E01-AC63-9178821D3DD8}">
          <x14:formula1>
            <xm:f>'Aspectos Ambientales '!$A$4:$A$62</xm:f>
          </x14:formula1>
          <xm:sqref>F10:F29</xm:sqref>
        </x14:dataValidation>
        <x14:dataValidation type="list" allowBlank="1" showInputMessage="1" showErrorMessage="1" xr:uid="{B64FDA3D-A766-441F-845E-68729CDB24BC}">
          <x14:formula1>
            <xm:f>'Aspectos Ambientales '!$B$4:$B$63</xm:f>
          </x14:formula1>
          <xm:sqref>G10:G29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D667D261FE5B47A3214FFC9A1258B0" ma:contentTypeVersion="18" ma:contentTypeDescription="Crear nuevo documento." ma:contentTypeScope="" ma:versionID="68dfc08662ea6142073060a0dcd71b35">
  <xsd:schema xmlns:xsd="http://www.w3.org/2001/XMLSchema" xmlns:xs="http://www.w3.org/2001/XMLSchema" xmlns:p="http://schemas.microsoft.com/office/2006/metadata/properties" xmlns:ns2="8f67f71b-627e-4b8d-aa8f-afed5b9d2001" xmlns:ns3="52c7c807-5a78-4b37-8efb-a2397818bdce" targetNamespace="http://schemas.microsoft.com/office/2006/metadata/properties" ma:root="true" ma:fieldsID="3876107b8d3288e6347c4eaa0c9e8268" ns2:_="" ns3:_="">
    <xsd:import namespace="8f67f71b-627e-4b8d-aa8f-afed5b9d2001"/>
    <xsd:import namespace="52c7c807-5a78-4b37-8efb-a2397818b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7f71b-627e-4b8d-aa8f-afed5b9d20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3d9153cb-5e0d-4a18-8643-2c0d57c996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7c807-5a78-4b37-8efb-a2397818bdc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7feca34-5211-4e07-8699-797b015542df}" ma:internalName="TaxCatchAll" ma:showField="CatchAllData" ma:web="52c7c807-5a78-4b37-8efb-a2397818b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c7c807-5a78-4b37-8efb-a2397818bdce" xsi:nil="true"/>
    <lcf76f155ced4ddcb4097134ff3c332f xmlns="8f67f71b-627e-4b8d-aa8f-afed5b9d20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858A06-A2DF-4032-9222-A2698A719907}"/>
</file>

<file path=customXml/itemProps2.xml><?xml version="1.0" encoding="utf-8"?>
<ds:datastoreItem xmlns:ds="http://schemas.openxmlformats.org/officeDocument/2006/customXml" ds:itemID="{3A598C06-D9FD-40A6-AF49-6C60F714798F}"/>
</file>

<file path=customXml/itemProps3.xml><?xml version="1.0" encoding="utf-8"?>
<ds:datastoreItem xmlns:ds="http://schemas.openxmlformats.org/officeDocument/2006/customXml" ds:itemID="{FEDE0097-1AA7-4D84-9407-CB8BA2C90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Stefany Castilla Cabarcas</dc:creator>
  <cp:keywords/>
  <dc:description/>
  <cp:lastModifiedBy>Maria Silvana Charry Arce</cp:lastModifiedBy>
  <cp:revision/>
  <dcterms:created xsi:type="dcterms:W3CDTF">2023-03-09T21:42:58Z</dcterms:created>
  <dcterms:modified xsi:type="dcterms:W3CDTF">2026-08-20T21:29:07Z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0x010100E1D667D261FE5B47A3214FFC9A1258B0</vt:lpwstr>
  </property>
  <property fmtid="{D5CDD505-2E9C-101B-9397-08002B2CF9AE}" pid="3" name="MediaServiceImageTags">
    <vt:lpwstr/>
  </property>
</Properties>
</file>